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40" windowWidth="9720" windowHeight="3300" activeTab="0"/>
  </bookViews>
  <sheets>
    <sheet name="Úvod" sheetId="1" r:id="rId1"/>
    <sheet name="Informace o podniku" sheetId="2" r:id="rId2"/>
    <sheet name="Informace z kap. trhu" sheetId="3" r:id="rId3"/>
    <sheet name="Výsledky" sheetId="4" r:id="rId4"/>
    <sheet name="Pomocný" sheetId="5" state="hidden" r:id="rId5"/>
  </sheets>
  <definedNames>
    <definedName name="rok">'Úvod'!$D$29</definedName>
  </definedNames>
  <calcPr fullCalcOnLoad="1"/>
</workbook>
</file>

<file path=xl/sharedStrings.xml><?xml version="1.0" encoding="utf-8"?>
<sst xmlns="http://schemas.openxmlformats.org/spreadsheetml/2006/main" count="101" uniqueCount="86">
  <si>
    <r>
      <t xml:space="preserve"> ©</t>
    </r>
    <r>
      <rPr>
        <i/>
        <sz val="12"/>
        <color indexed="17"/>
        <rFont val="Times New Roman CE"/>
        <family val="1"/>
      </rPr>
      <t xml:space="preserve"> Autoři: Pavla Maříková, Miloš Mařík</t>
    </r>
  </si>
  <si>
    <t>Rok:</t>
  </si>
  <si>
    <t>Položka</t>
  </si>
  <si>
    <t>Mil. $</t>
  </si>
  <si>
    <t>Obligace</t>
  </si>
  <si>
    <t>Vlastní kapitál</t>
  </si>
  <si>
    <t>Celkem</t>
  </si>
  <si>
    <t>Předpokládá se, že budoucí struktura pasív bude odpovídat struktuře současné.</t>
  </si>
  <si>
    <t>ks</t>
  </si>
  <si>
    <t>$</t>
  </si>
  <si>
    <t>Výnos do doby splatnosti</t>
  </si>
  <si>
    <t>B) DLOUHODOBÉ ÚVĚRY</t>
  </si>
  <si>
    <t>Podle odhadu tržní hodnota úvěrů odpovídá jejich nominální hodnotě.</t>
  </si>
  <si>
    <t>C) AKCIE</t>
  </si>
  <si>
    <t>Počet akcií</t>
  </si>
  <si>
    <t>Nominální hodnota na akcii</t>
  </si>
  <si>
    <t>Tržní hodnota na akcii</t>
  </si>
  <si>
    <t>Tržní prémie za riziko</t>
  </si>
  <si>
    <t>—–—–—–—–—–—–—–—–—–—–</t>
  </si>
  <si>
    <t>Rok</t>
  </si>
  <si>
    <t>Čtvrtletí</t>
  </si>
  <si>
    <t>S&amp;P 500</t>
  </si>
  <si>
    <t>Pacific ($)</t>
  </si>
  <si>
    <t>Tržní index</t>
  </si>
  <si>
    <t>Cena</t>
  </si>
  <si>
    <t>Dividenda</t>
  </si>
  <si>
    <t>na začátku</t>
  </si>
  <si>
    <t>na konci</t>
  </si>
  <si>
    <t>dividenda</t>
  </si>
  <si>
    <t>Beta</t>
  </si>
  <si>
    <t>Daň ze zisku</t>
  </si>
  <si>
    <t>Tempo růstu zisku a CF klesne ve druhé fázi na úroveň tempa růstu národního hospodářství.</t>
  </si>
  <si>
    <t>Odpisy</t>
  </si>
  <si>
    <t>Přírůstek oběžných aktiv</t>
  </si>
  <si>
    <t>Přírůstek neúroč. závazků</t>
  </si>
  <si>
    <t>A.Váhy - porovnání tržní a účetní hodnoty:</t>
  </si>
  <si>
    <t>Účetní hodnoty</t>
  </si>
  <si>
    <t>Tržní hodnoty</t>
  </si>
  <si>
    <t>Dlouhodobé úvěry</t>
  </si>
  <si>
    <t>C.Vlastní kap. - linie cenných papírů</t>
  </si>
  <si>
    <t>Výnos podniku</t>
  </si>
  <si>
    <t>rf</t>
  </si>
  <si>
    <t>Krátkodobé závazky</t>
  </si>
  <si>
    <t xml:space="preserve">Bankovní úvěry </t>
  </si>
  <si>
    <t>Dluhopisy</t>
  </si>
  <si>
    <t>A) DLUHOPISY</t>
  </si>
  <si>
    <t>Počet dluhopisů</t>
  </si>
  <si>
    <t>Tržní hodnota dluhopisu</t>
  </si>
  <si>
    <t>Nominální hodnota dluhopisu</t>
  </si>
  <si>
    <t>Kupónový výnos (kupón. platba/ nominální hodnota)</t>
  </si>
  <si>
    <t>Běžný výnos (kupón. platba / tržní hodnota)</t>
  </si>
  <si>
    <t>Úroková míra</t>
  </si>
  <si>
    <t>INFORMACE O PODNIKU</t>
  </si>
  <si>
    <t>INFORMACE O KAPITÁLOVÉM TRHU</t>
  </si>
  <si>
    <t>1. OČEKÁVANÉ HODNOTY STANOVENÉ NA ZÁKLADĚ DLOUHODOBÉHO PRŮMĚRU</t>
  </si>
  <si>
    <t>Výnosnost dlouhodobých státních dluhopisů</t>
  </si>
  <si>
    <t xml:space="preserve">2. ČTVRTLETNÍ DATA O AKCII A O KAPITÁLOVÉM TRHU </t>
  </si>
  <si>
    <t>3. PROGNÓZA</t>
  </si>
  <si>
    <t>Provozní výsledek hospodaření</t>
  </si>
  <si>
    <t>VH za účetní období</t>
  </si>
  <si>
    <t>z toho inflace</t>
  </si>
  <si>
    <t>nominální</t>
  </si>
  <si>
    <t>Investice do dlouh. majetku</t>
  </si>
  <si>
    <t>Mil. $, běžné ceny</t>
  </si>
  <si>
    <t>Podnik má k datu ocenění provozně nepotřebný finanční  majetek v hodnotě (mil. $)</t>
  </si>
  <si>
    <t>Výsledná hodnota vlastního kapitálu</t>
  </si>
  <si>
    <t>Příklad k procvičení</t>
  </si>
  <si>
    <t>à</t>
  </si>
  <si>
    <t>Informace o složkách kapitálu podniku Pacific</t>
  </si>
  <si>
    <t>Vybrané prognózované položky podniku Pacific</t>
  </si>
  <si>
    <t>Informace z akciového trhu</t>
  </si>
  <si>
    <t>Úkol:</t>
  </si>
  <si>
    <t>1. Stanovit průměrné vážené náklady kapitálu</t>
  </si>
  <si>
    <t>2. Stanovit výsledné ocenění vlastního kapitálu podniku</t>
  </si>
  <si>
    <t xml:space="preserve">    metodou DCF s využitím parametrického vzorce</t>
  </si>
  <si>
    <t>List Výsledky obsahuje hlavní výsledky, podle kterých zkontrolujete správnost svých výpočtů.</t>
  </si>
  <si>
    <t>Nápověda:</t>
  </si>
  <si>
    <t>Můžete využít funkce Excelu</t>
  </si>
  <si>
    <t xml:space="preserve"> =COVAR(oblast buněk)</t>
  </si>
  <si>
    <t xml:space="preserve"> =VAR(oblast buněk)</t>
  </si>
  <si>
    <t>WACC</t>
  </si>
  <si>
    <t xml:space="preserve">Pokračující hodnota </t>
  </si>
  <si>
    <t>KONTROLNÍ VÝSLEDKY</t>
  </si>
  <si>
    <t>DISKONTNÍ MÍRA A DCF</t>
  </si>
  <si>
    <t>Jsou k dispozici tyto podklady:</t>
  </si>
  <si>
    <t>Podíl (váha) VK v rámci WACC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</si>
</sst>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_)"/>
    <numFmt numFmtId="165" formatCode="#,##0_)"/>
    <numFmt numFmtId="166" formatCode="0.00%_)"/>
    <numFmt numFmtId="167" formatCode="#,##0.00_)"/>
    <numFmt numFmtId="168" formatCode="#,##0.000_)"/>
    <numFmt numFmtId="169" formatCode="0.000_)"/>
    <numFmt numFmtId="170" formatCode="0.0%_)"/>
    <numFmt numFmtId="171" formatCode="#,##0.0000_)"/>
    <numFmt numFmtId="172" formatCode="0.00_)"/>
    <numFmt numFmtId="173" formatCode="0.0000"/>
    <numFmt numFmtId="174" formatCode="0.0000%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"/>
    <numFmt numFmtId="181" formatCode="0.0"/>
  </numFmts>
  <fonts count="29">
    <font>
      <sz val="12"/>
      <name val="Times New Roman CE"/>
      <family val="0"/>
    </font>
    <font>
      <b/>
      <i/>
      <u val="single"/>
      <sz val="18"/>
      <color indexed="10"/>
      <name val="Times New Roman CE"/>
      <family val="1"/>
    </font>
    <font>
      <b/>
      <sz val="12"/>
      <name val="Times New Roman CE"/>
      <family val="0"/>
    </font>
    <font>
      <b/>
      <sz val="12"/>
      <color indexed="8"/>
      <name val="Times New Roman CE"/>
      <family val="0"/>
    </font>
    <font>
      <i/>
      <sz val="18"/>
      <color indexed="17"/>
      <name val="Times New Roman CE"/>
      <family val="1"/>
    </font>
    <font>
      <i/>
      <sz val="12"/>
      <color indexed="17"/>
      <name val="Times New Roman CE"/>
      <family val="1"/>
    </font>
    <font>
      <b/>
      <u val="single"/>
      <sz val="12"/>
      <color indexed="16"/>
      <name val="Times New Roman CE"/>
      <family val="1"/>
    </font>
    <font>
      <b/>
      <sz val="12"/>
      <color indexed="17"/>
      <name val="Times New Roman CE"/>
      <family val="1"/>
    </font>
    <font>
      <sz val="12"/>
      <color indexed="8"/>
      <name val="Times New Roman CE"/>
      <family val="1"/>
    </font>
    <font>
      <b/>
      <i/>
      <sz val="12"/>
      <color indexed="20"/>
      <name val="Times New Roman CE"/>
      <family val="1"/>
    </font>
    <font>
      <b/>
      <sz val="12"/>
      <color indexed="18"/>
      <name val="Times New Roman CE"/>
      <family val="1"/>
    </font>
    <font>
      <sz val="10"/>
      <name val="Times New Roman CE"/>
      <family val="1"/>
    </font>
    <font>
      <b/>
      <sz val="14"/>
      <color indexed="45"/>
      <name val="Wingdings"/>
      <family val="0"/>
    </font>
    <font>
      <sz val="14"/>
      <color indexed="14"/>
      <name val="Courier"/>
      <family val="0"/>
    </font>
    <font>
      <b/>
      <sz val="16"/>
      <color indexed="16"/>
      <name val="Times New Roman CE"/>
      <family val="1"/>
    </font>
    <font>
      <sz val="14"/>
      <color indexed="45"/>
      <name val="Courier"/>
      <family val="0"/>
    </font>
    <font>
      <b/>
      <sz val="12"/>
      <color indexed="12"/>
      <name val="Times New Roman CE"/>
      <family val="0"/>
    </font>
    <font>
      <b/>
      <sz val="16"/>
      <name val="Times New Roman CE"/>
      <family val="0"/>
    </font>
    <font>
      <sz val="11"/>
      <name val="Times New Roman CE"/>
      <family val="1"/>
    </font>
    <font>
      <sz val="8"/>
      <name val="Times New Roman CE"/>
      <family val="0"/>
    </font>
    <font>
      <b/>
      <sz val="16"/>
      <color indexed="10"/>
      <name val="Times New Roman CE"/>
      <family val="0"/>
    </font>
    <font>
      <b/>
      <u val="single"/>
      <sz val="14"/>
      <color indexed="10"/>
      <name val="Times New Roman CE"/>
      <family val="1"/>
    </font>
    <font>
      <b/>
      <i/>
      <u val="single"/>
      <sz val="18"/>
      <color indexed="56"/>
      <name val="Times New Roman CE"/>
      <family val="1"/>
    </font>
    <font>
      <b/>
      <u val="single"/>
      <sz val="12"/>
      <color indexed="12"/>
      <name val="Times New Roman CE"/>
      <family val="1"/>
    </font>
    <font>
      <sz val="10"/>
      <name val="Wingdings"/>
      <family val="0"/>
    </font>
    <font>
      <b/>
      <sz val="10"/>
      <color indexed="16"/>
      <name val="Arial CE"/>
      <family val="2"/>
    </font>
    <font>
      <sz val="12"/>
      <color indexed="9"/>
      <name val="Times New Roman CE"/>
      <family val="0"/>
    </font>
    <font>
      <sz val="12"/>
      <color indexed="48"/>
      <name val="Times New Roman CE"/>
      <family val="1"/>
    </font>
    <font>
      <b/>
      <i/>
      <u val="single"/>
      <sz val="18"/>
      <color indexed="62"/>
      <name val="Times New Roman CE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8" fillId="0" borderId="1" xfId="0" applyNumberFormat="1" applyFont="1" applyFill="1" applyBorder="1" applyAlignment="1" applyProtection="1">
      <alignment/>
      <protection/>
    </xf>
    <xf numFmtId="0" fontId="8" fillId="0" borderId="2" xfId="0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0" fillId="0" borderId="0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5" xfId="0" applyFont="1" applyFill="1" applyBorder="1" applyAlignment="1" applyProtection="1">
      <alignment horizontal="center"/>
      <protection/>
    </xf>
    <xf numFmtId="167" fontId="8" fillId="0" borderId="6" xfId="0" applyNumberFormat="1" applyFont="1" applyFill="1" applyBorder="1" applyAlignment="1" applyProtection="1">
      <alignment/>
      <protection/>
    </xf>
    <xf numFmtId="167" fontId="8" fillId="0" borderId="1" xfId="0" applyNumberFormat="1" applyFont="1" applyFill="1" applyBorder="1" applyAlignment="1" applyProtection="1">
      <alignment/>
      <protection/>
    </xf>
    <xf numFmtId="168" fontId="8" fillId="0" borderId="1" xfId="0" applyNumberFormat="1" applyFont="1" applyFill="1" applyBorder="1" applyAlignment="1" applyProtection="1">
      <alignment/>
      <protection/>
    </xf>
    <xf numFmtId="167" fontId="8" fillId="0" borderId="7" xfId="0" applyNumberFormat="1" applyFont="1" applyFill="1" applyBorder="1" applyAlignment="1" applyProtection="1">
      <alignment/>
      <protection/>
    </xf>
    <xf numFmtId="167" fontId="8" fillId="0" borderId="8" xfId="0" applyNumberFormat="1" applyFont="1" applyFill="1" applyBorder="1" applyAlignment="1" applyProtection="1">
      <alignment/>
      <protection/>
    </xf>
    <xf numFmtId="167" fontId="8" fillId="0" borderId="5" xfId="0" applyNumberFormat="1" applyFont="1" applyFill="1" applyBorder="1" applyAlignment="1" applyProtection="1">
      <alignment/>
      <protection/>
    </xf>
    <xf numFmtId="168" fontId="8" fillId="0" borderId="5" xfId="0" applyNumberFormat="1" applyFont="1" applyFill="1" applyBorder="1" applyAlignment="1" applyProtection="1">
      <alignment/>
      <protection/>
    </xf>
    <xf numFmtId="167" fontId="8" fillId="0" borderId="9" xfId="0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/>
    </xf>
    <xf numFmtId="0" fontId="8" fillId="0" borderId="1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0" fontId="0" fillId="0" borderId="0" xfId="19" applyNumberFormat="1" applyFont="1" applyBorder="1" applyAlignment="1">
      <alignment/>
    </xf>
    <xf numFmtId="0" fontId="0" fillId="0" borderId="0" xfId="0" applyFont="1" applyAlignment="1">
      <alignment horizontal="center"/>
    </xf>
    <xf numFmtId="10" fontId="0" fillId="0" borderId="0" xfId="19" applyNumberFormat="1" applyFont="1" applyAlignment="1">
      <alignment/>
    </xf>
    <xf numFmtId="0" fontId="0" fillId="0" borderId="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centerContinuous"/>
      <protection/>
    </xf>
    <xf numFmtId="165" fontId="8" fillId="0" borderId="13" xfId="0" applyNumberFormat="1" applyFont="1" applyFill="1" applyBorder="1" applyAlignment="1" applyProtection="1">
      <alignment/>
      <protection/>
    </xf>
    <xf numFmtId="165" fontId="3" fillId="0" borderId="12" xfId="0" applyNumberFormat="1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/>
      <protection/>
    </xf>
    <xf numFmtId="165" fontId="8" fillId="0" borderId="14" xfId="0" applyNumberFormat="1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/>
    </xf>
    <xf numFmtId="165" fontId="8" fillId="0" borderId="5" xfId="0" applyNumberFormat="1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 horizontal="left"/>
      <protection/>
    </xf>
    <xf numFmtId="0" fontId="8" fillId="0" borderId="15" xfId="0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10" xfId="0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/>
    </xf>
    <xf numFmtId="165" fontId="8" fillId="0" borderId="10" xfId="0" applyNumberFormat="1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 applyProtection="1">
      <alignment horizontal="left"/>
      <protection/>
    </xf>
    <xf numFmtId="165" fontId="8" fillId="0" borderId="15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 horizontal="left"/>
      <protection/>
    </xf>
    <xf numFmtId="175" fontId="8" fillId="0" borderId="1" xfId="19" applyNumberFormat="1" applyFont="1" applyFill="1" applyBorder="1" applyAlignment="1" applyProtection="1">
      <alignment/>
      <protection/>
    </xf>
    <xf numFmtId="175" fontId="8" fillId="0" borderId="15" xfId="0" applyNumberFormat="1" applyFont="1" applyFill="1" applyBorder="1" applyAlignment="1" applyProtection="1">
      <alignment/>
      <protection/>
    </xf>
    <xf numFmtId="9" fontId="8" fillId="0" borderId="10" xfId="0" applyNumberFormat="1" applyFont="1" applyFill="1" applyBorder="1" applyAlignment="1" applyProtection="1">
      <alignment/>
      <protection/>
    </xf>
    <xf numFmtId="0" fontId="8" fillId="0" borderId="18" xfId="0" applyFont="1" applyFill="1" applyBorder="1" applyAlignment="1">
      <alignment/>
    </xf>
    <xf numFmtId="0" fontId="20" fillId="0" borderId="0" xfId="0" applyFont="1" applyAlignment="1">
      <alignment/>
    </xf>
    <xf numFmtId="0" fontId="8" fillId="0" borderId="3" xfId="0" applyFont="1" applyFill="1" applyBorder="1" applyAlignment="1">
      <alignment/>
    </xf>
    <xf numFmtId="175" fontId="8" fillId="0" borderId="14" xfId="0" applyNumberFormat="1" applyFont="1" applyFill="1" applyBorder="1" applyAlignment="1" applyProtection="1">
      <alignment/>
      <protection/>
    </xf>
    <xf numFmtId="175" fontId="8" fillId="0" borderId="19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8" fillId="0" borderId="19" xfId="0" applyNumberFormat="1" applyFont="1" applyFill="1" applyBorder="1" applyAlignment="1" applyProtection="1">
      <alignment/>
      <protection/>
    </xf>
    <xf numFmtId="165" fontId="8" fillId="0" borderId="12" xfId="0" applyNumberFormat="1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165" fontId="8" fillId="0" borderId="2" xfId="0" applyNumberFormat="1" applyFont="1" applyFill="1" applyBorder="1" applyAlignment="1" applyProtection="1">
      <alignment/>
      <protection/>
    </xf>
    <xf numFmtId="165" fontId="8" fillId="0" borderId="16" xfId="0" applyNumberFormat="1" applyFont="1" applyFill="1" applyBorder="1" applyAlignment="1" applyProtection="1">
      <alignment/>
      <protection/>
    </xf>
    <xf numFmtId="165" fontId="8" fillId="0" borderId="11" xfId="0" applyNumberFormat="1" applyFont="1" applyFill="1" applyBorder="1" applyAlignment="1" applyProtection="1">
      <alignment/>
      <protection/>
    </xf>
    <xf numFmtId="165" fontId="8" fillId="0" borderId="0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3" xfId="0" applyFont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9" fontId="7" fillId="0" borderId="4" xfId="0" applyNumberFormat="1" applyFont="1" applyFill="1" applyBorder="1" applyAlignment="1" applyProtection="1">
      <alignment/>
      <protection/>
    </xf>
    <xf numFmtId="0" fontId="8" fillId="0" borderId="15" xfId="0" applyFont="1" applyFill="1" applyBorder="1" applyAlignment="1">
      <alignment/>
    </xf>
    <xf numFmtId="0" fontId="0" fillId="0" borderId="16" xfId="0" applyFont="1" applyBorder="1" applyAlignment="1" applyProtection="1">
      <alignment horizontal="left"/>
      <protection/>
    </xf>
    <xf numFmtId="9" fontId="7" fillId="0" borderId="17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9" fontId="7" fillId="0" borderId="18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>
      <alignment/>
    </xf>
    <xf numFmtId="0" fontId="8" fillId="0" borderId="3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9" fontId="7" fillId="0" borderId="0" xfId="0" applyNumberFormat="1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Alignment="1">
      <alignment horizontal="right"/>
    </xf>
    <xf numFmtId="0" fontId="16" fillId="0" borderId="0" xfId="0" applyFont="1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" fontId="26" fillId="0" borderId="0" xfId="0" applyNumberFormat="1" applyFont="1" applyAlignment="1" applyProtection="1">
      <alignment/>
      <protection/>
    </xf>
    <xf numFmtId="164" fontId="26" fillId="0" borderId="0" xfId="0" applyNumberFormat="1" applyFont="1" applyAlignment="1" applyProtection="1">
      <alignment/>
      <protection/>
    </xf>
    <xf numFmtId="168" fontId="8" fillId="0" borderId="0" xfId="0" applyNumberFormat="1" applyFont="1" applyFill="1" applyBorder="1" applyAlignment="1" applyProtection="1">
      <alignment/>
      <protection/>
    </xf>
    <xf numFmtId="168" fontId="8" fillId="0" borderId="2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>
      <alignment horizontal="center"/>
    </xf>
    <xf numFmtId="167" fontId="8" fillId="0" borderId="14" xfId="0" applyNumberFormat="1" applyFont="1" applyFill="1" applyBorder="1" applyAlignment="1" applyProtection="1">
      <alignment/>
      <protection/>
    </xf>
    <xf numFmtId="167" fontId="8" fillId="0" borderId="13" xfId="0" applyNumberFormat="1" applyFont="1" applyFill="1" applyBorder="1" applyAlignment="1" applyProtection="1">
      <alignment/>
      <protection/>
    </xf>
    <xf numFmtId="167" fontId="8" fillId="0" borderId="19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167" fontId="8" fillId="0" borderId="0" xfId="0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center"/>
      <protection/>
    </xf>
    <xf numFmtId="168" fontId="27" fillId="0" borderId="0" xfId="0" applyNumberFormat="1" applyFont="1" applyFill="1" applyBorder="1" applyAlignment="1" applyProtection="1">
      <alignment/>
      <protection/>
    </xf>
    <xf numFmtId="167" fontId="27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80" fontId="0" fillId="0" borderId="14" xfId="0" applyNumberFormat="1" applyFont="1" applyBorder="1" applyAlignment="1">
      <alignment/>
    </xf>
    <xf numFmtId="10" fontId="0" fillId="0" borderId="19" xfId="19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28" fillId="0" borderId="0" xfId="0" applyFont="1" applyFill="1" applyAlignment="1" applyProtection="1">
      <alignment horizontal="center"/>
      <protection/>
    </xf>
    <xf numFmtId="10" fontId="0" fillId="0" borderId="14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0000"/>
                </a:solidFill>
                <a:latin typeface="Times New Roman CE"/>
                <a:ea typeface="Times New Roman CE"/>
                <a:cs typeface="Times New Roman CE"/>
              </a:rPr>
              <a:t>Vývoj výnosnosti tržního indexu a podniku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Trh (S&amp;P 500)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6"/>
                <c:pt idx="0">
                  <c:v>2001</c:v>
                </c:pt>
                <c:pt idx="4">
                  <c:v>2002</c:v>
                </c:pt>
                <c:pt idx="8">
                  <c:v>2003</c:v>
                </c:pt>
                <c:pt idx="12">
                  <c:v>2004</c:v>
                </c:pt>
              </c:strCache>
            </c:strRef>
          </c:cat>
          <c:val>
            <c:numRef>
              <c:f>#REF!</c:f>
              <c:numCache>
                <c:ptCount val="16"/>
                <c:pt idx="0">
                  <c:v>-0.058579110314485816</c:v>
                </c:pt>
                <c:pt idx="1">
                  <c:v>-0.029440196853853698</c:v>
                </c:pt>
                <c:pt idx="2">
                  <c:v>0.13770582283138633</c:v>
                </c:pt>
                <c:pt idx="3">
                  <c:v>0.14823317209149794</c:v>
                </c:pt>
                <c:pt idx="4">
                  <c:v>0.11905450339742667</c:v>
                </c:pt>
                <c:pt idx="5">
                  <c:v>0.11554045222846676</c:v>
                </c:pt>
                <c:pt idx="6">
                  <c:v>-0.0077556094961813106</c:v>
                </c:pt>
                <c:pt idx="7">
                  <c:v>0.00024125452352219973</c:v>
                </c:pt>
                <c:pt idx="8">
                  <c:v>-0.02523774689100221</c:v>
                </c:pt>
                <c:pt idx="9">
                  <c:v>-0.018483352323078878</c:v>
                </c:pt>
                <c:pt idx="10">
                  <c:v>0.087271540469974</c:v>
                </c:pt>
                <c:pt idx="11">
                  <c:v>0.016401409306281135</c:v>
                </c:pt>
                <c:pt idx="12">
                  <c:v>0.04504761361692425</c:v>
                </c:pt>
                <c:pt idx="13">
                  <c:v>0.07237822033430792</c:v>
                </c:pt>
                <c:pt idx="14">
                  <c:v>-0.02780231772592638</c:v>
                </c:pt>
                <c:pt idx="15">
                  <c:v>0.14356729885989092</c:v>
                </c:pt>
              </c:numCache>
            </c:numRef>
          </c:val>
          <c:smooth val="0"/>
        </c:ser>
        <c:ser>
          <c:idx val="1"/>
          <c:order val="1"/>
          <c:tx>
            <c:v>Pacific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6"/>
                <c:pt idx="0">
                  <c:v>2001</c:v>
                </c:pt>
                <c:pt idx="4">
                  <c:v>2002</c:v>
                </c:pt>
                <c:pt idx="8">
                  <c:v>2003</c:v>
                </c:pt>
                <c:pt idx="12">
                  <c:v>2004</c:v>
                </c:pt>
              </c:strCache>
            </c:strRef>
          </c:cat>
          <c:val>
            <c:numRef>
              <c:f>#REF!</c:f>
              <c:numCache>
                <c:ptCount val="16"/>
                <c:pt idx="0">
                  <c:v>0.06197424892703862</c:v>
                </c:pt>
                <c:pt idx="1">
                  <c:v>0.005901639344262295</c:v>
                </c:pt>
                <c:pt idx="2">
                  <c:v>0.23942148760330578</c:v>
                </c:pt>
                <c:pt idx="3">
                  <c:v>0.26623946037099494</c:v>
                </c:pt>
                <c:pt idx="4">
                  <c:v>0.10994623655913978</c:v>
                </c:pt>
                <c:pt idx="5">
                  <c:v>0.1912087912087912</c:v>
                </c:pt>
                <c:pt idx="6">
                  <c:v>0.06673553719008264</c:v>
                </c:pt>
                <c:pt idx="7">
                  <c:v>-0.04234146341463414</c:v>
                </c:pt>
                <c:pt idx="8">
                  <c:v>-0.07227926078028749</c:v>
                </c:pt>
                <c:pt idx="9">
                  <c:v>-0.0908482142857143</c:v>
                </c:pt>
                <c:pt idx="10">
                  <c:v>0.16859504132231407</c:v>
                </c:pt>
                <c:pt idx="11">
                  <c:v>-0.0042813455657492346</c:v>
                </c:pt>
                <c:pt idx="12">
                  <c:v>0.1506198347107438</c:v>
                </c:pt>
                <c:pt idx="13">
                  <c:v>0.014439024390243903</c:v>
                </c:pt>
                <c:pt idx="14">
                  <c:v>-0.025225225225225224</c:v>
                </c:pt>
                <c:pt idx="15">
                  <c:v>0.20908193484698914</c:v>
                </c:pt>
              </c:numCache>
            </c:numRef>
          </c:val>
          <c:smooth val="0"/>
        </c:ser>
        <c:ser>
          <c:idx val="2"/>
          <c:order val="2"/>
          <c:tx>
            <c:v>Trh (S&amp;P 500)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6"/>
                <c:pt idx="0">
                  <c:v>2001</c:v>
                </c:pt>
                <c:pt idx="4">
                  <c:v>2002</c:v>
                </c:pt>
                <c:pt idx="8">
                  <c:v>2003</c:v>
                </c:pt>
                <c:pt idx="12">
                  <c:v>2004</c:v>
                </c:pt>
              </c:strCache>
            </c:strRef>
          </c:cat>
          <c:val>
            <c:numRef>
              <c:f>#REF!</c:f>
              <c:numCache>
                <c:ptCount val="16"/>
                <c:pt idx="0">
                  <c:v>-0.058579110314485816</c:v>
                </c:pt>
                <c:pt idx="1">
                  <c:v>-0.029440196853853698</c:v>
                </c:pt>
                <c:pt idx="2">
                  <c:v>0.13770582283138633</c:v>
                </c:pt>
                <c:pt idx="3">
                  <c:v>0.14823317209149794</c:v>
                </c:pt>
                <c:pt idx="4">
                  <c:v>0.11905450339742667</c:v>
                </c:pt>
                <c:pt idx="5">
                  <c:v>0.11554045222846676</c:v>
                </c:pt>
                <c:pt idx="6">
                  <c:v>-0.0077556094961813106</c:v>
                </c:pt>
                <c:pt idx="7">
                  <c:v>0.00024125452352219973</c:v>
                </c:pt>
                <c:pt idx="8">
                  <c:v>-0.02523774689100221</c:v>
                </c:pt>
                <c:pt idx="9">
                  <c:v>-0.018483352323078878</c:v>
                </c:pt>
                <c:pt idx="10">
                  <c:v>0.087271540469974</c:v>
                </c:pt>
                <c:pt idx="11">
                  <c:v>0.016401409306281135</c:v>
                </c:pt>
                <c:pt idx="12">
                  <c:v>0.04504761361692425</c:v>
                </c:pt>
                <c:pt idx="13">
                  <c:v>0.07237822033430792</c:v>
                </c:pt>
                <c:pt idx="14">
                  <c:v>-0.02780231772592638</c:v>
                </c:pt>
                <c:pt idx="15">
                  <c:v>0.14356729885989092</c:v>
                </c:pt>
              </c:numCache>
            </c:numRef>
          </c:val>
          <c:smooth val="0"/>
        </c:ser>
        <c:ser>
          <c:idx val="3"/>
          <c:order val="3"/>
          <c:tx>
            <c:v>Pacific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6"/>
                <c:pt idx="0">
                  <c:v>2001</c:v>
                </c:pt>
                <c:pt idx="4">
                  <c:v>2002</c:v>
                </c:pt>
                <c:pt idx="8">
                  <c:v>2003</c:v>
                </c:pt>
                <c:pt idx="12">
                  <c:v>2004</c:v>
                </c:pt>
              </c:strCache>
            </c:strRef>
          </c:cat>
          <c:val>
            <c:numRef>
              <c:f>#REF!</c:f>
              <c:numCache>
                <c:ptCount val="16"/>
                <c:pt idx="0">
                  <c:v>0.06197424892703862</c:v>
                </c:pt>
                <c:pt idx="1">
                  <c:v>0.005901639344262295</c:v>
                </c:pt>
                <c:pt idx="2">
                  <c:v>0.23942148760330578</c:v>
                </c:pt>
                <c:pt idx="3">
                  <c:v>0.26623946037099494</c:v>
                </c:pt>
                <c:pt idx="4">
                  <c:v>0.10994623655913978</c:v>
                </c:pt>
                <c:pt idx="5">
                  <c:v>0.1912087912087912</c:v>
                </c:pt>
                <c:pt idx="6">
                  <c:v>0.06673553719008264</c:v>
                </c:pt>
                <c:pt idx="7">
                  <c:v>-0.04234146341463414</c:v>
                </c:pt>
                <c:pt idx="8">
                  <c:v>-0.07227926078028749</c:v>
                </c:pt>
                <c:pt idx="9">
                  <c:v>-0.0908482142857143</c:v>
                </c:pt>
                <c:pt idx="10">
                  <c:v>0.16859504132231407</c:v>
                </c:pt>
                <c:pt idx="11">
                  <c:v>-0.0042813455657492346</c:v>
                </c:pt>
                <c:pt idx="12">
                  <c:v>0.1506198347107438</c:v>
                </c:pt>
                <c:pt idx="13">
                  <c:v>0.014439024390243903</c:v>
                </c:pt>
                <c:pt idx="14">
                  <c:v>-0.025225225225225224</c:v>
                </c:pt>
                <c:pt idx="15">
                  <c:v>0.20908193484698914</c:v>
                </c:pt>
              </c:numCache>
            </c:numRef>
          </c:val>
          <c:smooth val="0"/>
        </c:ser>
        <c:marker val="1"/>
        <c:axId val="53448137"/>
        <c:axId val="11271186"/>
      </c:lineChart>
      <c:catAx>
        <c:axId val="5344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CE"/>
                    <a:ea typeface="Times New Roman CE"/>
                    <a:cs typeface="Times New Roman CE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1271186"/>
        <c:crosses val="autoZero"/>
        <c:auto val="0"/>
        <c:lblOffset val="100"/>
        <c:noMultiLvlLbl val="0"/>
      </c:catAx>
      <c:valAx>
        <c:axId val="1127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CE"/>
                    <a:ea typeface="Times New Roman CE"/>
                    <a:cs typeface="Times New Roman CE"/>
                  </a:rPr>
                  <a:t>Výnosnost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_)" sourceLinked="0"/>
        <c:majorTickMark val="in"/>
        <c:minorTickMark val="none"/>
        <c:tickLblPos val="nextTo"/>
        <c:crossAx val="534481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 CE"/>
                <a:ea typeface="Times New Roman CE"/>
                <a:cs typeface="Times New Roman CE"/>
              </a:rPr>
              <a:t>Linie cenných papírů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Linie cenných papírů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Pomocný!$A$9:$A$11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3</c:v>
                </c:pt>
              </c:numCache>
            </c:numRef>
          </c:xVal>
          <c:yVal>
            <c:numRef>
              <c:f>Pomocný!$B$9:$B$11</c:f>
              <c:numCache>
                <c:ptCount val="3"/>
                <c:pt idx="0">
                  <c:v>0.045</c:v>
                </c:pt>
                <c:pt idx="1">
                  <c:v>0.1</c:v>
                </c:pt>
                <c:pt idx="2">
                  <c:v>0.21000000000000002</c:v>
                </c:pt>
              </c:numCache>
            </c:numRef>
          </c:yVal>
          <c:smooth val="0"/>
        </c:ser>
        <c:ser>
          <c:idx val="1"/>
          <c:order val="1"/>
          <c:tx>
            <c:v>Bezrizik.úroková míra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Pomocný!$A$9:$A$11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3</c:v>
                </c:pt>
              </c:numCache>
            </c:numRef>
          </c:xVal>
          <c:yVal>
            <c:numRef>
              <c:f>Pomocný!$C$9:$C$11</c:f>
              <c:numCache>
                <c:ptCount val="3"/>
                <c:pt idx="0">
                  <c:v>0.045</c:v>
                </c:pt>
                <c:pt idx="1">
                  <c:v>0.045</c:v>
                </c:pt>
                <c:pt idx="2">
                  <c:v>0.045</c:v>
                </c:pt>
              </c:numCache>
            </c:numRef>
          </c:yVal>
          <c:smooth val="0"/>
        </c:ser>
        <c:axId val="34331811"/>
        <c:axId val="40550844"/>
      </c:scatterChart>
      <c:valAx>
        <c:axId val="3433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CE"/>
                    <a:ea typeface="Times New Roman CE"/>
                    <a:cs typeface="Times New Roman CE"/>
                  </a:rPr>
                  <a:t>Koeficient beta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550844"/>
        <c:crosses val="autoZero"/>
        <c:crossBetween val="midCat"/>
        <c:dispUnits/>
      </c:valAx>
      <c:valAx>
        <c:axId val="4055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CE"/>
                    <a:ea typeface="Times New Roman CE"/>
                    <a:cs typeface="Times New Roman CE"/>
                  </a:rPr>
                  <a:t>Výnosnost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331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0.58825</cdr:x>
      <cdr:y>0.196</cdr:y>
    </cdr:from>
    <cdr:to>
      <cdr:x>0.58825</cdr:x>
      <cdr:y>-536870.716</cdr:y>
    </cdr:to>
    <cdr:sp>
      <cdr:nvSpPr>
        <cdr:cNvPr id="1" name="text 1"/>
        <cdr:cNvSpPr txBox="1">
          <a:spLocks noChangeArrowheads="1"/>
        </cdr:cNvSpPr>
      </cdr:nvSpPr>
      <cdr:spPr>
        <a:xfrm>
          <a:off x="406717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Čím je výnosnost podniku citlivější na změny oproti výnosnosti trhu, tím bude beta větší, a naopak.</a:t>
          </a:r>
        </a:p>
      </cdr:txBody>
    </cdr:sp>
  </cdr:relSizeAnchor>
  <cdr:relSizeAnchor xmlns:cdr="http://schemas.openxmlformats.org/drawingml/2006/chartDrawing">
    <cdr:from>
      <cdr:x>0.603</cdr:x>
      <cdr:y>0.1945</cdr:y>
    </cdr:from>
    <cdr:to>
      <cdr:x>0.99825</cdr:x>
      <cdr:y>-536870.7175</cdr:y>
    </cdr:to>
    <cdr:sp>
      <cdr:nvSpPr>
        <cdr:cNvPr id="2" name="text 2"/>
        <cdr:cNvSpPr txBox="1">
          <a:spLocks noChangeArrowheads="1"/>
        </cdr:cNvSpPr>
      </cdr:nvSpPr>
      <cdr:spPr>
        <a:xfrm>
          <a:off x="4162425" y="0"/>
          <a:ext cx="27336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Čím je výnosnost podniku citlivější na změny oproti výnosnosti trhu, tím bude beta větší, a naopak.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0.2975</cdr:y>
    </cdr:from>
    <cdr:to>
      <cdr:x>0.52</cdr:x>
      <cdr:y>0.3675</cdr:y>
    </cdr:to>
    <cdr:sp>
      <cdr:nvSpPr>
        <cdr:cNvPr id="1" name="Line 1"/>
        <cdr:cNvSpPr>
          <a:spLocks/>
        </cdr:cNvSpPr>
      </cdr:nvSpPr>
      <cdr:spPr>
        <a:xfrm>
          <a:off x="3571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0.35425</cdr:x>
      <cdr:y>0.2975</cdr:y>
    </cdr:from>
    <cdr:to>
      <cdr:x>0.51225</cdr:x>
      <cdr:y>0.29775</cdr:y>
    </cdr:to>
    <cdr:sp>
      <cdr:nvSpPr>
        <cdr:cNvPr id="2" name="Line 2"/>
        <cdr:cNvSpPr>
          <a:spLocks/>
        </cdr:cNvSpPr>
      </cdr:nvSpPr>
      <cdr:spPr>
        <a:xfrm flipH="1">
          <a:off x="2438400" y="0"/>
          <a:ext cx="108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0.4525</cdr:x>
      <cdr:y>0.25975</cdr:y>
    </cdr:from>
    <cdr:to>
      <cdr:x>0.50925</cdr:x>
      <cdr:y>-536870.65225</cdr:y>
    </cdr:to>
    <cdr:sp>
      <cdr:nvSpPr>
        <cdr:cNvPr id="3" name="text 3"/>
        <cdr:cNvSpPr txBox="1">
          <a:spLocks noChangeArrowheads="1"/>
        </cdr:cNvSpPr>
      </cdr:nvSpPr>
      <cdr:spPr>
        <a:xfrm>
          <a:off x="3114675" y="0"/>
          <a:ext cx="3905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Trh</a:t>
          </a:r>
        </a:p>
      </cdr:txBody>
    </cdr:sp>
  </cdr:relSizeAnchor>
  <cdr:relSizeAnchor xmlns:cdr="http://schemas.openxmlformats.org/drawingml/2006/chartDrawing">
    <cdr:from>
      <cdr:x>0.497</cdr:x>
      <cdr:y>0.282</cdr:y>
    </cdr:from>
    <cdr:to>
      <cdr:x>0.52</cdr:x>
      <cdr:y>0.29275</cdr:y>
    </cdr:to>
    <cdr:sp>
      <cdr:nvSpPr>
        <cdr:cNvPr id="4" name="Line 4"/>
        <cdr:cNvSpPr>
          <a:spLocks/>
        </cdr:cNvSpPr>
      </cdr:nvSpPr>
      <cdr:spPr>
        <a:xfrm>
          <a:off x="3419475" y="0"/>
          <a:ext cx="16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0.7425</cdr:x>
      <cdr:y>0.269</cdr:y>
    </cdr:from>
    <cdr:to>
      <cdr:x>0.7425</cdr:x>
      <cdr:y>0.319</cdr:y>
    </cdr:to>
    <cdr:sp>
      <cdr:nvSpPr>
        <cdr:cNvPr id="5" name="Line 5"/>
        <cdr:cNvSpPr>
          <a:spLocks/>
        </cdr:cNvSpPr>
      </cdr:nvSpPr>
      <cdr:spPr>
        <a:xfrm flipH="1">
          <a:off x="5105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0.709</cdr:x>
      <cdr:y>0.27875</cdr:y>
    </cdr:from>
    <cdr:to>
      <cdr:x>0.9095</cdr:x>
      <cdr:y>-536870.63325</cdr:y>
    </cdr:to>
    <cdr:sp>
      <cdr:nvSpPr>
        <cdr:cNvPr id="6" name="text 6"/>
        <cdr:cNvSpPr txBox="1">
          <a:spLocks noChangeArrowheads="1"/>
        </cdr:cNvSpPr>
      </cdr:nvSpPr>
      <cdr:spPr>
        <a:xfrm>
          <a:off x="4876800" y="0"/>
          <a:ext cx="13811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Times New Roman CE"/>
              <a:ea typeface="Times New Roman CE"/>
              <a:cs typeface="Times New Roman CE"/>
            </a:rPr>
            <a:t>Riziková přirážka</a:t>
          </a:r>
        </a:p>
      </cdr:txBody>
    </cdr:sp>
  </cdr:relSizeAnchor>
  <cdr:relSizeAnchor xmlns:cdr="http://schemas.openxmlformats.org/drawingml/2006/chartDrawing">
    <cdr:from>
      <cdr:x>0.5535</cdr:x>
      <cdr:y>0.2495</cdr:y>
    </cdr:from>
    <cdr:to>
      <cdr:x>0.66</cdr:x>
      <cdr:y>-536870.6625</cdr:y>
    </cdr:to>
    <cdr:sp>
      <cdr:nvSpPr>
        <cdr:cNvPr id="7" name="text 7"/>
        <cdr:cNvSpPr txBox="1">
          <a:spLocks noChangeArrowheads="1"/>
        </cdr:cNvSpPr>
      </cdr:nvSpPr>
      <cdr:spPr>
        <a:xfrm>
          <a:off x="3810000" y="0"/>
          <a:ext cx="7334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Times New Roman CE"/>
              <a:ea typeface="Times New Roman CE"/>
              <a:cs typeface="Times New Roman CE"/>
            </a:rPr>
            <a:t>Pacific ?</a:t>
          </a:r>
        </a:p>
      </cdr:txBody>
    </cdr:sp>
  </cdr:relSizeAnchor>
  <cdr:relSizeAnchor xmlns:cdr="http://schemas.openxmlformats.org/drawingml/2006/chartDrawing">
    <cdr:from>
      <cdr:x>0.55025</cdr:x>
      <cdr:y>0.271</cdr:y>
    </cdr:from>
    <cdr:to>
      <cdr:x>0.58275</cdr:x>
      <cdr:y>0.29075</cdr:y>
    </cdr:to>
    <cdr:sp>
      <cdr:nvSpPr>
        <cdr:cNvPr id="8" name="Line 8"/>
        <cdr:cNvSpPr>
          <a:spLocks/>
        </cdr:cNvSpPr>
      </cdr:nvSpPr>
      <cdr:spPr>
        <a:xfrm flipH="1">
          <a:off x="3781425" y="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7</xdr:col>
      <xdr:colOff>742950</xdr:colOff>
      <xdr:row>28</xdr:row>
      <xdr:rowOff>0</xdr:rowOff>
    </xdr:to>
    <xdr:graphicFrame>
      <xdr:nvGraphicFramePr>
        <xdr:cNvPr id="1" name="Chart 7"/>
        <xdr:cNvGraphicFramePr/>
      </xdr:nvGraphicFramePr>
      <xdr:xfrm>
        <a:off x="0" y="5715000"/>
        <a:ext cx="691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7</xdr:col>
      <xdr:colOff>714375</xdr:colOff>
      <xdr:row>28</xdr:row>
      <xdr:rowOff>0</xdr:rowOff>
    </xdr:to>
    <xdr:graphicFrame>
      <xdr:nvGraphicFramePr>
        <xdr:cNvPr id="2" name="Chart 9"/>
        <xdr:cNvGraphicFramePr/>
      </xdr:nvGraphicFramePr>
      <xdr:xfrm>
        <a:off x="0" y="571500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4.59765625" style="0" customWidth="1"/>
    <col min="2" max="7" width="10.59765625" style="0" customWidth="1"/>
    <col min="8" max="8" width="2.69921875" style="0" customWidth="1"/>
  </cols>
  <sheetData>
    <row r="1" spans="1:7" ht="23.25">
      <c r="A1" s="1"/>
      <c r="B1" s="2" t="s">
        <v>83</v>
      </c>
      <c r="C1" s="3"/>
      <c r="D1" s="3"/>
      <c r="E1" s="3"/>
      <c r="F1" s="3"/>
      <c r="G1" s="3"/>
    </row>
    <row r="2" spans="1:10" ht="28.5" customHeight="1">
      <c r="A2" s="1"/>
      <c r="B2" s="140" t="s">
        <v>66</v>
      </c>
      <c r="C2" s="140"/>
      <c r="D2" s="140"/>
      <c r="E2" s="140"/>
      <c r="F2" s="140"/>
      <c r="G2" s="140"/>
      <c r="H2" s="109"/>
      <c r="I2" s="109"/>
      <c r="J2" s="109"/>
    </row>
    <row r="3" spans="1:2" ht="15.75">
      <c r="A3" s="1"/>
      <c r="B3" s="1"/>
    </row>
    <row r="4" spans="2:3" ht="15.75" customHeight="1">
      <c r="B4" s="110" t="s">
        <v>84</v>
      </c>
      <c r="C4" s="1"/>
    </row>
    <row r="5" spans="1:3" ht="15.75">
      <c r="A5" s="1"/>
      <c r="B5" s="4"/>
      <c r="C5" s="1"/>
    </row>
    <row r="6" spans="1:3" ht="15.75">
      <c r="A6" s="1"/>
      <c r="B6" s="111" t="s">
        <v>67</v>
      </c>
      <c r="C6" s="4" t="s">
        <v>68</v>
      </c>
    </row>
    <row r="7" spans="1:3" ht="15.75">
      <c r="A7" s="1"/>
      <c r="B7" s="111" t="s">
        <v>67</v>
      </c>
      <c r="C7" t="s">
        <v>69</v>
      </c>
    </row>
    <row r="8" spans="1:3" ht="15.75">
      <c r="A8" s="1"/>
      <c r="B8" s="111" t="s">
        <v>67</v>
      </c>
      <c r="C8" t="s">
        <v>70</v>
      </c>
    </row>
    <row r="9" ht="15.75">
      <c r="A9" s="1"/>
    </row>
    <row r="10" spans="1:3" ht="15.75">
      <c r="A10" s="1"/>
      <c r="B10" s="110" t="s">
        <v>71</v>
      </c>
      <c r="C10" t="s">
        <v>72</v>
      </c>
    </row>
    <row r="11" spans="1:3" ht="15.75">
      <c r="A11" s="1"/>
      <c r="B11" s="111"/>
      <c r="C11" s="1" t="s">
        <v>73</v>
      </c>
    </row>
    <row r="12" spans="1:3" ht="15.75">
      <c r="A12" s="1"/>
      <c r="B12" s="111"/>
      <c r="C12" s="1" t="s">
        <v>74</v>
      </c>
    </row>
    <row r="13" spans="1:2" ht="25.5" customHeight="1">
      <c r="A13" s="1"/>
      <c r="B13" s="112" t="str">
        <f>"Ocenění bude provedeno k 31. 12. "&amp;FIXED(rok,0,TRUE)&amp;"."</f>
        <v>Ocenění bude provedeno k 31. 12. 2004.</v>
      </c>
    </row>
    <row r="14" spans="1:2" ht="15.75">
      <c r="A14" s="1"/>
      <c r="B14" s="5"/>
    </row>
    <row r="15" spans="1:2" ht="15.75">
      <c r="A15" s="1"/>
      <c r="B15" s="113" t="s">
        <v>75</v>
      </c>
    </row>
    <row r="16" spans="1:2" ht="15.75">
      <c r="A16" s="1"/>
      <c r="B16" s="1"/>
    </row>
    <row r="17" spans="1:2" ht="23.25">
      <c r="A17" s="1"/>
      <c r="B17" s="6" t="s">
        <v>0</v>
      </c>
    </row>
    <row r="18" ht="15.75">
      <c r="A18" s="1"/>
    </row>
    <row r="19" ht="15.75">
      <c r="A19" s="1"/>
    </row>
    <row r="29" spans="3:4" ht="15.75">
      <c r="C29" s="114" t="s">
        <v>1</v>
      </c>
      <c r="D29" s="115">
        <f>YEAR(D30)-1</f>
        <v>2004</v>
      </c>
    </row>
    <row r="30" spans="3:4" ht="15.75">
      <c r="C30" s="114"/>
      <c r="D30" s="116">
        <v>38353</v>
      </c>
    </row>
  </sheetData>
  <mergeCells count="1">
    <mergeCell ref="B2:G2"/>
  </mergeCells>
  <printOptions heading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showGridLines="0" workbookViewId="0" topLeftCell="A1">
      <selection activeCell="A1" sqref="A1"/>
    </sheetView>
  </sheetViews>
  <sheetFormatPr defaultColWidth="8.796875" defaultRowHeight="15"/>
  <cols>
    <col min="2" max="2" width="16.09765625" style="0" customWidth="1"/>
    <col min="3" max="3" width="10.09765625" style="0" customWidth="1"/>
    <col min="4" max="4" width="10" style="0" customWidth="1"/>
    <col min="5" max="5" width="10.09765625" style="0" customWidth="1"/>
    <col min="6" max="6" width="9.8984375" style="0" customWidth="1"/>
    <col min="7" max="7" width="10.5" style="0" customWidth="1"/>
    <col min="8" max="8" width="2.69921875" style="0" customWidth="1"/>
  </cols>
  <sheetData>
    <row r="1" ht="20.25">
      <c r="A1" s="67" t="s">
        <v>52</v>
      </c>
    </row>
    <row r="2" ht="8.25" customHeight="1"/>
    <row r="3" spans="1:19" ht="19.5" customHeight="1">
      <c r="A3" s="7" t="str">
        <f>"1. ÚDAJE O STRUKTUŘE PASIV K 31. 12. "&amp;FIXED(rok,0,TRUE)&amp;" V ÚČETNÍCH HODNOTÁCH"</f>
        <v>1. ÚDAJE O STRUKTUŘE PASIV K 31. 12. 2004 V ÚČETNÍCH HODNOTÁCH</v>
      </c>
      <c r="B3" s="1"/>
      <c r="C3" s="1"/>
      <c r="D3" s="1"/>
      <c r="E3" s="1"/>
      <c r="F3" s="1"/>
      <c r="G3" s="1"/>
      <c r="H3" s="1"/>
      <c r="I3" s="1"/>
      <c r="J3" s="8"/>
      <c r="K3" s="8"/>
      <c r="L3" s="1"/>
      <c r="M3" s="1"/>
      <c r="N3" s="1"/>
      <c r="O3" s="1"/>
      <c r="P3" s="1"/>
      <c r="Q3" s="1"/>
      <c r="R3" s="1"/>
      <c r="S3" s="1"/>
    </row>
    <row r="4" spans="1:19" ht="15.75">
      <c r="A4" s="1"/>
      <c r="B4" s="1"/>
      <c r="C4" s="1"/>
      <c r="D4" s="1"/>
      <c r="E4" s="1"/>
      <c r="F4" s="1"/>
      <c r="G4" s="1"/>
      <c r="H4" s="1"/>
      <c r="I4" s="1"/>
      <c r="J4" s="8"/>
      <c r="K4" s="8"/>
      <c r="L4" s="1"/>
      <c r="M4" s="1"/>
      <c r="N4" s="1"/>
      <c r="O4" s="1"/>
      <c r="P4" s="1"/>
      <c r="Q4" s="1"/>
      <c r="R4" s="1"/>
      <c r="S4" s="1"/>
    </row>
    <row r="5" spans="1:19" ht="15.75">
      <c r="A5" s="1"/>
      <c r="B5" s="39" t="s">
        <v>2</v>
      </c>
      <c r="C5" s="40"/>
      <c r="D5" s="40"/>
      <c r="E5" s="40"/>
      <c r="F5" s="41" t="s">
        <v>3</v>
      </c>
      <c r="G5" s="21"/>
      <c r="H5" s="1"/>
      <c r="I5" s="1"/>
      <c r="J5" s="8"/>
      <c r="K5" s="8"/>
      <c r="L5" s="1"/>
      <c r="M5" s="1"/>
      <c r="N5" s="1"/>
      <c r="O5" s="1"/>
      <c r="P5" s="1"/>
      <c r="Q5" s="1"/>
      <c r="R5" s="1"/>
      <c r="S5" s="1"/>
    </row>
    <row r="6" spans="1:19" ht="15.75">
      <c r="A6" s="1"/>
      <c r="B6" s="44" t="s">
        <v>42</v>
      </c>
      <c r="C6" s="12"/>
      <c r="D6" s="12"/>
      <c r="E6" s="12"/>
      <c r="F6" s="45">
        <v>40</v>
      </c>
      <c r="G6" s="21"/>
      <c r="H6" s="1"/>
      <c r="I6" s="1"/>
      <c r="J6" s="8"/>
      <c r="K6" s="8"/>
      <c r="L6" s="1"/>
      <c r="M6" s="1"/>
      <c r="N6" s="1"/>
      <c r="O6" s="1"/>
      <c r="P6" s="1"/>
      <c r="Q6" s="1"/>
      <c r="R6" s="1"/>
      <c r="S6" s="1"/>
    </row>
    <row r="7" spans="1:19" ht="15.75">
      <c r="A7" s="1"/>
      <c r="B7" s="46" t="s">
        <v>43</v>
      </c>
      <c r="C7" s="8"/>
      <c r="D7" s="8"/>
      <c r="E7" s="8"/>
      <c r="F7" s="42">
        <v>60</v>
      </c>
      <c r="G7" s="21"/>
      <c r="H7" s="1"/>
      <c r="I7" s="1"/>
      <c r="J7" s="8"/>
      <c r="K7" s="8"/>
      <c r="L7" s="1"/>
      <c r="M7" s="1"/>
      <c r="N7" s="1"/>
      <c r="O7" s="1"/>
      <c r="P7" s="1"/>
      <c r="Q7" s="1"/>
      <c r="R7" s="1"/>
      <c r="S7" s="1"/>
    </row>
    <row r="8" spans="1:19" ht="15.75">
      <c r="A8" s="1"/>
      <c r="B8" s="46" t="s">
        <v>44</v>
      </c>
      <c r="C8" s="8"/>
      <c r="D8" s="38" t="str">
        <f>"("&amp;FIXED($F$16/1000,0,TRUE)&amp;" tis.ks x "&amp;FIXED($F$17,0,TRUE)&amp;" $)"</f>
        <v>(40 tis.ks x 1000 $)</v>
      </c>
      <c r="E8" s="8"/>
      <c r="F8" s="42">
        <f>F16*F17/1000000</f>
        <v>40</v>
      </c>
      <c r="G8" s="21"/>
      <c r="H8" s="1"/>
      <c r="I8" s="1"/>
      <c r="J8" s="8"/>
      <c r="K8" s="8"/>
      <c r="L8" s="1"/>
      <c r="M8" s="1"/>
      <c r="N8" s="1"/>
      <c r="O8" s="1"/>
      <c r="P8" s="1"/>
      <c r="Q8" s="1"/>
      <c r="R8" s="1"/>
      <c r="S8" s="1"/>
    </row>
    <row r="9" spans="1:19" ht="15.75">
      <c r="A9" s="1"/>
      <c r="B9" s="46" t="s">
        <v>5</v>
      </c>
      <c r="C9" s="8"/>
      <c r="D9" s="38" t="str">
        <f>"("&amp;FIXED($F$26/1000000,1,TRUE)&amp;" mil.akcií x "&amp;FIXED($F$27,0,TRUE)&amp;" $)"</f>
        <v>(2,5 mil.akcií x 100 $)</v>
      </c>
      <c r="E9" s="8"/>
      <c r="F9" s="42">
        <f>F26/1000000*F27</f>
        <v>250</v>
      </c>
      <c r="G9" s="21"/>
      <c r="H9" s="1"/>
      <c r="I9" s="1"/>
      <c r="J9" s="8"/>
      <c r="K9" s="8"/>
      <c r="L9" s="1"/>
      <c r="M9" s="1"/>
      <c r="N9" s="1"/>
      <c r="O9" s="1"/>
      <c r="P9" s="1"/>
      <c r="Q9" s="1"/>
      <c r="R9" s="1"/>
      <c r="S9" s="1"/>
    </row>
    <row r="10" spans="1:19" ht="15.75">
      <c r="A10" s="1"/>
      <c r="B10" s="47" t="s">
        <v>6</v>
      </c>
      <c r="C10" s="48"/>
      <c r="D10" s="48"/>
      <c r="E10" s="48"/>
      <c r="F10" s="43">
        <f>SUM(F6:F9)</f>
        <v>390</v>
      </c>
      <c r="G10" s="21"/>
      <c r="H10" s="1"/>
      <c r="I10" s="1"/>
      <c r="J10" s="8"/>
      <c r="K10" s="8"/>
      <c r="L10" s="1"/>
      <c r="M10" s="1"/>
      <c r="N10" s="1"/>
      <c r="O10" s="1"/>
      <c r="P10" s="1"/>
      <c r="Q10" s="1"/>
      <c r="R10" s="1"/>
      <c r="S10" s="1"/>
    </row>
    <row r="11" spans="1:19" ht="22.5" customHeight="1">
      <c r="A11" s="9" t="s">
        <v>7</v>
      </c>
      <c r="B11" s="1"/>
      <c r="C11" s="1"/>
      <c r="D11" s="1"/>
      <c r="E11" s="1"/>
      <c r="F11" s="1"/>
      <c r="G11" s="1"/>
      <c r="H11" s="1"/>
      <c r="I11" s="1"/>
      <c r="J11" s="8"/>
      <c r="K11" s="8"/>
      <c r="L11" s="1"/>
      <c r="M11" s="1"/>
      <c r="N11" s="1"/>
      <c r="O11" s="1"/>
      <c r="P11" s="1"/>
      <c r="Q11" s="1"/>
      <c r="R11" s="1"/>
      <c r="S11" s="1"/>
    </row>
    <row r="12" spans="1:19" ht="21.75" customHeight="1">
      <c r="A12" s="1"/>
      <c r="B12" s="1"/>
      <c r="C12" s="1"/>
      <c r="D12" s="1"/>
      <c r="E12" s="1"/>
      <c r="F12" s="1"/>
      <c r="G12" s="1"/>
      <c r="H12" s="1"/>
      <c r="I12" s="1"/>
      <c r="J12" s="8"/>
      <c r="K12" s="8"/>
      <c r="L12" s="1"/>
      <c r="M12" s="1"/>
      <c r="N12" s="1"/>
      <c r="O12" s="1"/>
      <c r="P12" s="1"/>
      <c r="Q12" s="1"/>
      <c r="R12" s="1"/>
      <c r="S12" s="1"/>
    </row>
    <row r="13" spans="1:19" ht="15.75">
      <c r="A13" s="7" t="str">
        <f>"2. PODROBNĚJŠÍ ÚDAJE O NĚKTERÝCH POLOŽKÁCH KAPITÁLU K 31. 12. "&amp;FIXED(rok,0,TRUE)</f>
        <v>2. PODROBNĚJŠÍ ÚDAJE O NĚKTERÝCH POLOŽKÁCH KAPITÁLU K 31. 12. 2004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.75">
      <c r="A15" s="10" t="s">
        <v>45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>
      <c r="A16" s="1"/>
      <c r="B16" s="55" t="s">
        <v>46</v>
      </c>
      <c r="C16" s="56"/>
      <c r="D16" s="56"/>
      <c r="E16" s="56"/>
      <c r="F16" s="57">
        <v>40000</v>
      </c>
      <c r="G16" s="58" t="s">
        <v>8</v>
      </c>
      <c r="H16" s="2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>
      <c r="A17" s="1"/>
      <c r="B17" s="44" t="s">
        <v>48</v>
      </c>
      <c r="C17" s="59"/>
      <c r="D17" s="59"/>
      <c r="E17" s="59"/>
      <c r="F17" s="49">
        <v>1000</v>
      </c>
      <c r="G17" s="60" t="s">
        <v>9</v>
      </c>
      <c r="H17" s="2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>
      <c r="A18" s="1"/>
      <c r="B18" s="51" t="s">
        <v>47</v>
      </c>
      <c r="C18" s="52"/>
      <c r="D18" s="52"/>
      <c r="E18" s="52"/>
      <c r="F18" s="61">
        <v>860</v>
      </c>
      <c r="G18" s="62" t="s">
        <v>9</v>
      </c>
      <c r="H18" s="2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>
      <c r="A19" s="1"/>
      <c r="B19" s="46" t="s">
        <v>49</v>
      </c>
      <c r="C19" s="8"/>
      <c r="D19" s="8"/>
      <c r="E19" s="8"/>
      <c r="F19" s="63">
        <f>100/F17</f>
        <v>0.1</v>
      </c>
      <c r="G19" s="50"/>
      <c r="H19" s="2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>
      <c r="A20" s="1"/>
      <c r="B20" s="46" t="s">
        <v>50</v>
      </c>
      <c r="C20" s="8"/>
      <c r="D20" s="8"/>
      <c r="E20" s="8"/>
      <c r="F20" s="63">
        <f>100/F18</f>
        <v>0.11627906976744186</v>
      </c>
      <c r="G20" s="50"/>
      <c r="H20" s="2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6.5" customHeight="1">
      <c r="A21" s="1"/>
      <c r="B21" s="51" t="s">
        <v>10</v>
      </c>
      <c r="C21" s="52"/>
      <c r="D21" s="52"/>
      <c r="E21" s="52"/>
      <c r="F21" s="64">
        <v>0.12</v>
      </c>
      <c r="G21" s="53"/>
      <c r="H21" s="2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3.25" customHeight="1">
      <c r="A22" s="15" t="s">
        <v>11</v>
      </c>
      <c r="B22" s="21"/>
      <c r="C22" s="21"/>
      <c r="D22" s="21"/>
      <c r="E22" s="21"/>
      <c r="F22" s="21"/>
      <c r="G22" s="2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>
      <c r="A23" s="1"/>
      <c r="B23" s="55" t="s">
        <v>51</v>
      </c>
      <c r="C23" s="56"/>
      <c r="D23" s="56"/>
      <c r="E23" s="56"/>
      <c r="F23" s="65">
        <v>0.09</v>
      </c>
      <c r="G23" s="66"/>
      <c r="H23" s="2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>
      <c r="A24" s="1"/>
      <c r="B24" s="55" t="s">
        <v>12</v>
      </c>
      <c r="C24" s="56"/>
      <c r="D24" s="56"/>
      <c r="E24" s="56"/>
      <c r="F24" s="56"/>
      <c r="G24" s="66"/>
      <c r="H24" s="2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2.5" customHeight="1">
      <c r="A25" s="10" t="s">
        <v>13</v>
      </c>
      <c r="B25" s="21"/>
      <c r="C25" s="21"/>
      <c r="D25" s="21"/>
      <c r="E25" s="21"/>
      <c r="F25" s="21"/>
      <c r="G25" s="2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>
      <c r="A26" s="1"/>
      <c r="B26" s="55" t="s">
        <v>14</v>
      </c>
      <c r="C26" s="56"/>
      <c r="D26" s="56"/>
      <c r="E26" s="56"/>
      <c r="F26" s="57">
        <v>2500000</v>
      </c>
      <c r="G26" s="58" t="s">
        <v>8</v>
      </c>
      <c r="H26" s="2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1"/>
      <c r="B27" s="46" t="s">
        <v>15</v>
      </c>
      <c r="C27" s="8"/>
      <c r="D27" s="8"/>
      <c r="E27" s="8"/>
      <c r="F27" s="11">
        <v>100</v>
      </c>
      <c r="G27" s="50" t="s">
        <v>9</v>
      </c>
      <c r="H27" s="2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>
      <c r="A28" s="1"/>
      <c r="B28" s="51" t="s">
        <v>16</v>
      </c>
      <c r="C28" s="52"/>
      <c r="D28" s="52"/>
      <c r="E28" s="52"/>
      <c r="F28" s="61">
        <v>174</v>
      </c>
      <c r="G28" s="62" t="s">
        <v>9</v>
      </c>
      <c r="H28" s="2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30" ht="15.75">
      <c r="A30" s="7" t="s">
        <v>57</v>
      </c>
    </row>
    <row r="32" spans="1:7" ht="15.75">
      <c r="A32" s="86" t="s">
        <v>63</v>
      </c>
      <c r="B32" s="66"/>
      <c r="C32" s="78">
        <f>rok+1</f>
        <v>2005</v>
      </c>
      <c r="D32" s="71">
        <f>C32+1</f>
        <v>2006</v>
      </c>
      <c r="E32" s="71">
        <f>D32+1</f>
        <v>2007</v>
      </c>
      <c r="F32" s="71">
        <f>E32+1</f>
        <v>2008</v>
      </c>
      <c r="G32" s="72">
        <f>F32+1</f>
        <v>2009</v>
      </c>
    </row>
    <row r="33" spans="1:7" ht="15.75">
      <c r="A33" s="44" t="s">
        <v>58</v>
      </c>
      <c r="B33" s="68"/>
      <c r="C33" s="79">
        <v>140</v>
      </c>
      <c r="D33" s="49">
        <v>157</v>
      </c>
      <c r="E33" s="49">
        <v>172</v>
      </c>
      <c r="F33" s="49">
        <v>185</v>
      </c>
      <c r="G33" s="45">
        <v>215</v>
      </c>
    </row>
    <row r="34" spans="1:7" ht="15.75">
      <c r="A34" s="74" t="s">
        <v>59</v>
      </c>
      <c r="B34" s="83"/>
      <c r="C34" s="80">
        <v>70</v>
      </c>
      <c r="D34" s="61">
        <v>74</v>
      </c>
      <c r="E34" s="61">
        <v>78</v>
      </c>
      <c r="F34" s="61">
        <v>89</v>
      </c>
      <c r="G34" s="76">
        <v>105</v>
      </c>
    </row>
    <row r="35" spans="1:7" ht="15.75">
      <c r="A35" s="55" t="s">
        <v>32</v>
      </c>
      <c r="B35" s="84"/>
      <c r="C35" s="81">
        <v>42</v>
      </c>
      <c r="D35" s="57">
        <v>69</v>
      </c>
      <c r="E35" s="57">
        <v>35</v>
      </c>
      <c r="F35" s="57">
        <v>59</v>
      </c>
      <c r="G35" s="77">
        <v>68</v>
      </c>
    </row>
    <row r="36" spans="1:7" ht="15.75">
      <c r="A36" s="44" t="s">
        <v>62</v>
      </c>
      <c r="B36" s="85"/>
      <c r="C36" s="79">
        <v>110</v>
      </c>
      <c r="D36" s="49">
        <v>125</v>
      </c>
      <c r="E36" s="49">
        <v>130</v>
      </c>
      <c r="F36" s="49">
        <v>125</v>
      </c>
      <c r="G36" s="45">
        <v>125</v>
      </c>
    </row>
    <row r="37" spans="1:7" ht="15.75">
      <c r="A37" s="46" t="s">
        <v>33</v>
      </c>
      <c r="B37" s="54"/>
      <c r="C37" s="82">
        <v>10</v>
      </c>
      <c r="D37" s="11">
        <v>11</v>
      </c>
      <c r="E37" s="11">
        <v>12</v>
      </c>
      <c r="F37" s="11">
        <v>12</v>
      </c>
      <c r="G37" s="42">
        <v>12</v>
      </c>
    </row>
    <row r="38" spans="1:7" ht="15.75">
      <c r="A38" s="51" t="s">
        <v>34</v>
      </c>
      <c r="B38" s="53"/>
      <c r="C38" s="80">
        <v>6</v>
      </c>
      <c r="D38" s="61">
        <v>6</v>
      </c>
      <c r="E38" s="61">
        <v>6</v>
      </c>
      <c r="F38" s="61">
        <v>6</v>
      </c>
      <c r="G38" s="76">
        <v>6</v>
      </c>
    </row>
    <row r="40" spans="1:7" ht="15.75">
      <c r="A40" s="94" t="str">
        <f>"Rentabilita investic po roce "&amp;FIXED(rok+5,0,TRUE)&amp;" bude na úrovni prům. vážených nákladů kapitálu + "</f>
        <v>Rentabilita investic po roce 2009 bude na úrovni prům. vážených nákladů kapitálu + </v>
      </c>
      <c r="B40" s="92"/>
      <c r="C40" s="92"/>
      <c r="D40" s="92"/>
      <c r="E40" s="92"/>
      <c r="F40" s="92"/>
      <c r="G40" s="93">
        <v>0.02</v>
      </c>
    </row>
    <row r="41" spans="1:7" ht="15.75">
      <c r="A41" s="33" t="s">
        <v>31</v>
      </c>
      <c r="B41" s="21"/>
      <c r="C41" s="21"/>
      <c r="D41" s="21"/>
      <c r="E41" s="32"/>
      <c r="F41" s="21"/>
      <c r="G41" s="87"/>
    </row>
    <row r="42" spans="1:7" ht="15.75">
      <c r="A42" s="33" t="str">
        <f>"Tempo růstu národního hospodářství po roce "&amp;FIXED(rok+5,0,TRUE)&amp;":"</f>
        <v>Tempo růstu národního hospodářství po roce 2009:</v>
      </c>
      <c r="B42" s="21"/>
      <c r="C42" s="21"/>
      <c r="D42" s="21"/>
      <c r="E42" s="19" t="s">
        <v>61</v>
      </c>
      <c r="F42" s="19"/>
      <c r="G42" s="88">
        <v>0.06</v>
      </c>
    </row>
    <row r="43" spans="1:7" ht="15.75">
      <c r="A43" s="89"/>
      <c r="B43" s="52"/>
      <c r="C43" s="52"/>
      <c r="D43" s="75"/>
      <c r="E43" s="90" t="s">
        <v>60</v>
      </c>
      <c r="F43" s="75"/>
      <c r="G43" s="91">
        <v>0.03</v>
      </c>
    </row>
    <row r="44" spans="1:7" ht="15.75">
      <c r="A44" s="55" t="s">
        <v>30</v>
      </c>
      <c r="B44" s="56"/>
      <c r="C44" s="56"/>
      <c r="D44" s="56"/>
      <c r="E44" s="56"/>
      <c r="F44" s="92"/>
      <c r="G44" s="93">
        <v>0.24</v>
      </c>
    </row>
    <row r="45" spans="1:7" ht="15.75">
      <c r="A45" s="103"/>
      <c r="B45" s="21"/>
      <c r="C45" s="21"/>
      <c r="D45" s="21"/>
      <c r="E45" s="21"/>
      <c r="F45" s="19"/>
      <c r="G45" s="105"/>
    </row>
    <row r="46" spans="1:7" ht="15.75">
      <c r="A46" s="55" t="s">
        <v>64</v>
      </c>
      <c r="B46" s="56"/>
      <c r="C46" s="56"/>
      <c r="D46" s="56"/>
      <c r="E46" s="56"/>
      <c r="F46" s="106"/>
      <c r="G46" s="72">
        <v>20</v>
      </c>
    </row>
    <row r="47" spans="1:7" ht="15.75">
      <c r="A47" s="103"/>
      <c r="B47" s="21"/>
      <c r="C47" s="21"/>
      <c r="D47" s="21"/>
      <c r="E47" s="21"/>
      <c r="F47" s="19"/>
      <c r="G47" s="105"/>
    </row>
    <row r="49" spans="1:8" ht="18">
      <c r="A49" s="13" t="s">
        <v>18</v>
      </c>
      <c r="B49" s="14"/>
      <c r="C49" s="14"/>
      <c r="D49" s="14"/>
      <c r="E49" s="14"/>
      <c r="F49" s="14"/>
      <c r="G49" s="14"/>
      <c r="H49" s="14"/>
    </row>
  </sheetData>
  <printOptions headings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showGridLines="0" workbookViewId="0" topLeftCell="A1">
      <selection activeCell="A1" sqref="A1"/>
    </sheetView>
  </sheetViews>
  <sheetFormatPr defaultColWidth="8.796875" defaultRowHeight="15"/>
  <cols>
    <col min="1" max="1" width="5.69921875" style="0" customWidth="1"/>
    <col min="2" max="2" width="7.69921875" style="0" customWidth="1"/>
    <col min="3" max="3" width="10.09765625" style="0" customWidth="1"/>
    <col min="4" max="4" width="10.5" style="0" customWidth="1"/>
    <col min="5" max="5" width="10.3984375" style="0" customWidth="1"/>
    <col min="6" max="6" width="10" style="0" customWidth="1"/>
    <col min="7" max="7" width="10.3984375" style="0" customWidth="1"/>
    <col min="8" max="8" width="10" style="0" customWidth="1"/>
    <col min="9" max="9" width="10.3984375" style="0" customWidth="1"/>
  </cols>
  <sheetData>
    <row r="1" ht="20.25">
      <c r="A1" s="67" t="s">
        <v>53</v>
      </c>
    </row>
    <row r="2" ht="12.75" customHeight="1"/>
    <row r="3" spans="1:19" ht="16.5" customHeight="1">
      <c r="A3" s="7" t="s">
        <v>54</v>
      </c>
      <c r="B3" s="21"/>
      <c r="C3" s="21"/>
      <c r="D3" s="21"/>
      <c r="E3" s="21"/>
      <c r="F3" s="21"/>
      <c r="G3" s="2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7"/>
      <c r="B4" s="21"/>
      <c r="C4" s="21"/>
      <c r="D4" s="21"/>
      <c r="E4" s="21"/>
      <c r="F4" s="21"/>
      <c r="G4" s="2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8" ht="15.75">
      <c r="A5" s="44" t="s">
        <v>55</v>
      </c>
      <c r="B5" s="12"/>
      <c r="C5" s="12"/>
      <c r="D5" s="12"/>
      <c r="E5" s="69">
        <v>0.045</v>
      </c>
      <c r="G5" s="2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>
      <c r="A6" s="51" t="s">
        <v>17</v>
      </c>
      <c r="B6" s="52"/>
      <c r="C6" s="52"/>
      <c r="D6" s="52"/>
      <c r="E6" s="70">
        <v>0.055</v>
      </c>
      <c r="G6" s="2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ht="21.75" customHeight="1"/>
    <row r="8" ht="15.75">
      <c r="A8" s="7" t="s">
        <v>56</v>
      </c>
    </row>
    <row r="9" spans="2:9" ht="15.75">
      <c r="B9" s="1"/>
      <c r="C9" s="1"/>
      <c r="D9" s="1"/>
      <c r="E9" s="1"/>
      <c r="F9" s="1"/>
      <c r="G9" s="1"/>
      <c r="H9" s="1"/>
      <c r="I9" s="1"/>
    </row>
    <row r="10" spans="1:9" ht="15.75">
      <c r="A10" s="22" t="s">
        <v>19</v>
      </c>
      <c r="B10" s="16" t="s">
        <v>20</v>
      </c>
      <c r="C10" s="122"/>
      <c r="D10" s="96" t="s">
        <v>22</v>
      </c>
      <c r="E10" s="123"/>
      <c r="F10" s="122"/>
      <c r="G10" s="96" t="s">
        <v>21</v>
      </c>
      <c r="H10" s="123"/>
      <c r="I10" s="21"/>
    </row>
    <row r="11" spans="1:9" ht="15.75">
      <c r="A11" s="97"/>
      <c r="B11" s="17"/>
      <c r="C11" s="22" t="s">
        <v>24</v>
      </c>
      <c r="D11" s="22" t="s">
        <v>24</v>
      </c>
      <c r="E11" s="124" t="s">
        <v>25</v>
      </c>
      <c r="F11" s="22" t="s">
        <v>23</v>
      </c>
      <c r="G11" s="22" t="s">
        <v>23</v>
      </c>
      <c r="H11" s="124" t="s">
        <v>23</v>
      </c>
      <c r="I11" s="21"/>
    </row>
    <row r="12" spans="1:9" ht="16.5" thickBot="1">
      <c r="A12" s="97"/>
      <c r="B12" s="17"/>
      <c r="C12" s="101" t="s">
        <v>26</v>
      </c>
      <c r="D12" s="101" t="s">
        <v>27</v>
      </c>
      <c r="E12" s="125"/>
      <c r="F12" s="101" t="s">
        <v>26</v>
      </c>
      <c r="G12" s="101" t="s">
        <v>27</v>
      </c>
      <c r="H12" s="102" t="s">
        <v>28</v>
      </c>
      <c r="I12" s="21"/>
    </row>
    <row r="13" spans="1:9" ht="16.5" thickTop="1">
      <c r="A13" s="119">
        <f>rok-3</f>
        <v>2001</v>
      </c>
      <c r="B13" s="120">
        <v>1</v>
      </c>
      <c r="C13" s="117">
        <v>58.25</v>
      </c>
      <c r="D13" s="25">
        <v>61</v>
      </c>
      <c r="E13" s="26">
        <v>0.86</v>
      </c>
      <c r="F13" s="23">
        <v>122.74</v>
      </c>
      <c r="G13" s="24">
        <v>113.79</v>
      </c>
      <c r="H13" s="126">
        <v>1.76</v>
      </c>
      <c r="I13" s="21"/>
    </row>
    <row r="14" spans="1:9" ht="15.75">
      <c r="A14" s="99"/>
      <c r="B14" s="98">
        <v>2</v>
      </c>
      <c r="C14" s="117">
        <v>61</v>
      </c>
      <c r="D14" s="25">
        <v>60.5</v>
      </c>
      <c r="E14" s="26">
        <v>0.86</v>
      </c>
      <c r="F14" s="23">
        <v>113.79</v>
      </c>
      <c r="G14" s="24">
        <v>108.71</v>
      </c>
      <c r="H14" s="127">
        <v>1.73</v>
      </c>
      <c r="I14" s="21"/>
    </row>
    <row r="15" spans="1:9" ht="15.75">
      <c r="A15" s="99"/>
      <c r="B15" s="98">
        <v>3</v>
      </c>
      <c r="C15" s="117">
        <v>60.5</v>
      </c>
      <c r="D15" s="25">
        <v>74.125</v>
      </c>
      <c r="E15" s="26">
        <v>0.86</v>
      </c>
      <c r="F15" s="23">
        <v>108.71</v>
      </c>
      <c r="G15" s="24">
        <v>121.97</v>
      </c>
      <c r="H15" s="127">
        <v>1.71</v>
      </c>
      <c r="I15" s="21"/>
    </row>
    <row r="16" spans="1:9" ht="15.75">
      <c r="A16" s="99"/>
      <c r="B16" s="98">
        <v>4</v>
      </c>
      <c r="C16" s="117">
        <v>74.125</v>
      </c>
      <c r="D16" s="25">
        <v>93</v>
      </c>
      <c r="E16" s="26">
        <v>0.86</v>
      </c>
      <c r="F16" s="23">
        <v>121.97</v>
      </c>
      <c r="G16" s="24">
        <v>138.34</v>
      </c>
      <c r="H16" s="127">
        <v>1.71</v>
      </c>
      <c r="I16" s="21"/>
    </row>
    <row r="17" spans="1:9" ht="15.75">
      <c r="A17" s="73">
        <f>A13+1</f>
        <v>2002</v>
      </c>
      <c r="B17" s="100">
        <v>1</v>
      </c>
      <c r="C17" s="118">
        <v>93</v>
      </c>
      <c r="D17" s="29">
        <v>102.375</v>
      </c>
      <c r="E17" s="30">
        <v>0.85</v>
      </c>
      <c r="F17" s="27">
        <v>138.34</v>
      </c>
      <c r="G17" s="28">
        <v>153.02</v>
      </c>
      <c r="H17" s="126">
        <v>1.79</v>
      </c>
      <c r="I17" s="21"/>
    </row>
    <row r="18" spans="1:9" ht="15.75">
      <c r="A18" s="99"/>
      <c r="B18" s="98">
        <v>2</v>
      </c>
      <c r="C18" s="117">
        <v>102.375</v>
      </c>
      <c r="D18" s="25">
        <v>121</v>
      </c>
      <c r="E18" s="26">
        <v>0.95</v>
      </c>
      <c r="F18" s="23">
        <v>153.02</v>
      </c>
      <c r="G18" s="24">
        <v>168.91</v>
      </c>
      <c r="H18" s="127">
        <v>1.79</v>
      </c>
      <c r="I18" s="21"/>
    </row>
    <row r="19" spans="1:9" ht="15.75">
      <c r="A19" s="99"/>
      <c r="B19" s="98">
        <v>3</v>
      </c>
      <c r="C19" s="117">
        <v>121</v>
      </c>
      <c r="D19" s="25">
        <v>128.125</v>
      </c>
      <c r="E19" s="26">
        <v>0.95</v>
      </c>
      <c r="F19" s="23">
        <v>168.91</v>
      </c>
      <c r="G19" s="24">
        <v>165.8</v>
      </c>
      <c r="H19" s="127">
        <v>1.8</v>
      </c>
      <c r="I19" s="21"/>
    </row>
    <row r="20" spans="1:9" ht="15.75">
      <c r="A20" s="99"/>
      <c r="B20" s="98">
        <v>4</v>
      </c>
      <c r="C20" s="117">
        <v>128.125</v>
      </c>
      <c r="D20" s="25">
        <v>121.75</v>
      </c>
      <c r="E20" s="26">
        <v>0.95</v>
      </c>
      <c r="F20" s="23">
        <v>165.8</v>
      </c>
      <c r="G20" s="24">
        <v>164.04</v>
      </c>
      <c r="H20" s="127">
        <v>1.8</v>
      </c>
      <c r="I20" s="21"/>
    </row>
    <row r="21" spans="1:9" ht="15.75">
      <c r="A21" s="73">
        <f>A17+1</f>
        <v>2003</v>
      </c>
      <c r="B21" s="100">
        <v>1</v>
      </c>
      <c r="C21" s="118">
        <v>121.75</v>
      </c>
      <c r="D21" s="29">
        <v>112</v>
      </c>
      <c r="E21" s="30">
        <v>0.95</v>
      </c>
      <c r="F21" s="27">
        <v>164.04</v>
      </c>
      <c r="G21" s="28">
        <v>157.98</v>
      </c>
      <c r="H21" s="126">
        <v>1.92</v>
      </c>
      <c r="I21" s="21"/>
    </row>
    <row r="22" spans="1:9" ht="15.75">
      <c r="A22" s="99"/>
      <c r="B22" s="98">
        <v>2</v>
      </c>
      <c r="C22" s="117">
        <v>112</v>
      </c>
      <c r="D22" s="25">
        <v>100.875</v>
      </c>
      <c r="E22" s="26">
        <v>0.95</v>
      </c>
      <c r="F22" s="23">
        <v>157.98</v>
      </c>
      <c r="G22" s="24">
        <v>153.2</v>
      </c>
      <c r="H22" s="127">
        <v>1.86</v>
      </c>
      <c r="I22" s="21"/>
    </row>
    <row r="23" spans="1:9" ht="15.75">
      <c r="A23" s="99"/>
      <c r="B23" s="98">
        <v>3</v>
      </c>
      <c r="C23" s="117">
        <v>105.875</v>
      </c>
      <c r="D23" s="25">
        <v>122.625</v>
      </c>
      <c r="E23" s="26">
        <v>1.1</v>
      </c>
      <c r="F23" s="23">
        <v>153.2</v>
      </c>
      <c r="G23" s="24">
        <v>164.62</v>
      </c>
      <c r="H23" s="127">
        <v>1.95</v>
      </c>
      <c r="I23" s="21"/>
    </row>
    <row r="24" spans="1:9" ht="15.75">
      <c r="A24" s="99"/>
      <c r="B24" s="98">
        <v>4</v>
      </c>
      <c r="C24" s="117">
        <v>122.625</v>
      </c>
      <c r="D24" s="25">
        <v>121</v>
      </c>
      <c r="E24" s="26">
        <v>1.1</v>
      </c>
      <c r="F24" s="23">
        <v>164.62</v>
      </c>
      <c r="G24" s="24">
        <v>165.37</v>
      </c>
      <c r="H24" s="127">
        <v>1.95</v>
      </c>
      <c r="I24" s="21"/>
    </row>
    <row r="25" spans="1:9" ht="15.75">
      <c r="A25" s="73">
        <f>A21+1</f>
        <v>2004</v>
      </c>
      <c r="B25" s="100">
        <v>1</v>
      </c>
      <c r="C25" s="118">
        <v>121</v>
      </c>
      <c r="D25" s="29">
        <v>138.125</v>
      </c>
      <c r="E25" s="30">
        <v>1.1</v>
      </c>
      <c r="F25" s="27">
        <v>175.37</v>
      </c>
      <c r="G25" s="28">
        <v>181.27</v>
      </c>
      <c r="H25" s="126">
        <v>2</v>
      </c>
      <c r="I25" s="21"/>
    </row>
    <row r="26" spans="1:9" ht="15.75">
      <c r="A26" s="99"/>
      <c r="B26" s="98">
        <v>2</v>
      </c>
      <c r="C26" s="117">
        <v>128.125</v>
      </c>
      <c r="D26" s="25">
        <v>128.875</v>
      </c>
      <c r="E26" s="26">
        <v>1.1</v>
      </c>
      <c r="F26" s="23">
        <v>181.27</v>
      </c>
      <c r="G26" s="24">
        <v>192.43</v>
      </c>
      <c r="H26" s="127">
        <v>1.96</v>
      </c>
      <c r="I26" s="21"/>
    </row>
    <row r="27" spans="1:9" ht="15.75">
      <c r="A27" s="99"/>
      <c r="B27" s="98">
        <v>3</v>
      </c>
      <c r="C27" s="117">
        <v>124.875</v>
      </c>
      <c r="D27" s="25">
        <v>120.625</v>
      </c>
      <c r="E27" s="26">
        <v>1.1</v>
      </c>
      <c r="F27" s="23">
        <v>192.43</v>
      </c>
      <c r="G27" s="24">
        <v>185.07</v>
      </c>
      <c r="H27" s="127">
        <v>2.01</v>
      </c>
      <c r="I27" s="21"/>
    </row>
    <row r="28" spans="1:9" ht="15.75">
      <c r="A28" s="89"/>
      <c r="B28" s="121">
        <v>4</v>
      </c>
      <c r="C28" s="117">
        <v>126.625</v>
      </c>
      <c r="D28" s="25">
        <v>152</v>
      </c>
      <c r="E28" s="26">
        <v>1.1</v>
      </c>
      <c r="F28" s="23">
        <v>185.07</v>
      </c>
      <c r="G28" s="24">
        <v>209.59</v>
      </c>
      <c r="H28" s="128">
        <v>2.05</v>
      </c>
      <c r="I28" s="21"/>
    </row>
    <row r="29" spans="1:9" ht="15">
      <c r="A29" s="21"/>
      <c r="B29" s="129"/>
      <c r="C29" s="117"/>
      <c r="D29" s="117"/>
      <c r="E29" s="130"/>
      <c r="F29" s="130"/>
      <c r="G29" s="130"/>
      <c r="H29" s="130"/>
      <c r="I29" s="21"/>
    </row>
    <row r="30" spans="1:9" ht="15.75">
      <c r="A30" s="131" t="s">
        <v>76</v>
      </c>
      <c r="B30" s="132"/>
      <c r="C30" s="133" t="s">
        <v>77</v>
      </c>
      <c r="D30" s="133"/>
      <c r="E30" s="134"/>
      <c r="F30" s="134" t="s">
        <v>78</v>
      </c>
      <c r="G30" s="134"/>
      <c r="H30" s="130"/>
      <c r="I30" s="21"/>
    </row>
    <row r="31" spans="1:9" ht="15.75">
      <c r="A31" s="131"/>
      <c r="B31" s="132"/>
      <c r="C31" s="133"/>
      <c r="D31" s="133"/>
      <c r="E31" s="134"/>
      <c r="F31" s="134" t="s">
        <v>79</v>
      </c>
      <c r="G31" s="134"/>
      <c r="H31" s="130"/>
      <c r="I31" s="21"/>
    </row>
    <row r="32" spans="1:8" ht="18">
      <c r="A32" s="13" t="s">
        <v>18</v>
      </c>
      <c r="B32" s="31"/>
      <c r="C32" s="31"/>
      <c r="D32" s="31"/>
      <c r="E32" s="31"/>
      <c r="F32" s="31"/>
      <c r="G32" s="31"/>
      <c r="H32" s="31"/>
    </row>
  </sheetData>
  <printOptions headings="1"/>
  <pageMargins left="0.3937007874015748" right="0.3937007874015748" top="0.984251968503937" bottom="0.7874015748031497" header="0.5118110236220472" footer="0.5118110236220472"/>
  <pageSetup horizontalDpi="600" verticalDpi="600" orientation="portrait" paperSize="9" scale="85" r:id="rId2"/>
  <headerFooter alignWithMargins="0">
    <oddHeader>&amp;C&amp;A</oddHeader>
    <oddFooter>&amp;CStrana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"/>
    </sheetView>
  </sheetViews>
  <sheetFormatPr defaultColWidth="8.796875" defaultRowHeight="15"/>
  <cols>
    <col min="1" max="1" width="28.5" style="19" customWidth="1"/>
    <col min="2" max="3" width="11.59765625" style="19" customWidth="1"/>
    <col min="4" max="7" width="9" style="19" customWidth="1"/>
    <col min="8" max="8" width="2.69921875" style="0" customWidth="1"/>
  </cols>
  <sheetData>
    <row r="1" spans="1:3" ht="18.75">
      <c r="A1" s="95" t="s">
        <v>82</v>
      </c>
      <c r="B1"/>
      <c r="C1"/>
    </row>
    <row r="2" spans="1:3" ht="18.75">
      <c r="A2" s="95"/>
      <c r="B2"/>
      <c r="C2"/>
    </row>
    <row r="3" spans="1:3" ht="15.75">
      <c r="A3" s="107" t="s">
        <v>85</v>
      </c>
      <c r="B3" s="141">
        <v>0.8216849263316963</v>
      </c>
      <c r="C3"/>
    </row>
    <row r="4" spans="1:3" ht="15.75">
      <c r="A4" s="107" t="s">
        <v>29</v>
      </c>
      <c r="B4" s="136">
        <v>1.3304816022980255</v>
      </c>
      <c r="C4"/>
    </row>
    <row r="5" spans="1:3" ht="15.75">
      <c r="A5" s="108" t="s">
        <v>80</v>
      </c>
      <c r="B5" s="137">
        <v>0.1107821162353235</v>
      </c>
      <c r="C5"/>
    </row>
    <row r="6" spans="1:3" ht="15.75">
      <c r="A6" s="107" t="s">
        <v>81</v>
      </c>
      <c r="B6" s="138">
        <v>1845.9600789800838</v>
      </c>
      <c r="C6"/>
    </row>
    <row r="7" spans="1:3" ht="15.75">
      <c r="A7" s="108" t="s">
        <v>65</v>
      </c>
      <c r="B7" s="139">
        <v>1221.592497245956</v>
      </c>
      <c r="C7"/>
    </row>
    <row r="8" spans="1:2" ht="15.75">
      <c r="A8" s="104"/>
      <c r="B8" s="135"/>
    </row>
    <row r="9" spans="1:4" ht="18">
      <c r="A9" s="13" t="s">
        <v>18</v>
      </c>
      <c r="B9" s="18"/>
      <c r="C9" s="18"/>
      <c r="D9" s="20"/>
    </row>
  </sheetData>
  <printOptions heading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8.796875" defaultRowHeight="15"/>
  <cols>
    <col min="1" max="1" width="16.5" style="0" customWidth="1"/>
    <col min="2" max="2" width="13.3984375" style="0" customWidth="1"/>
    <col min="3" max="3" width="11.5" style="0" customWidth="1"/>
  </cols>
  <sheetData>
    <row r="1" spans="1:4" ht="15.75">
      <c r="A1" s="34" t="s">
        <v>35</v>
      </c>
      <c r="B1" s="1"/>
      <c r="C1" s="1"/>
      <c r="D1" s="1"/>
    </row>
    <row r="2" spans="1:4" ht="15.75">
      <c r="A2" s="8"/>
      <c r="B2" s="8" t="s">
        <v>36</v>
      </c>
      <c r="C2" s="8" t="s">
        <v>37</v>
      </c>
      <c r="D2" s="1"/>
    </row>
    <row r="3" spans="1:4" ht="15.75">
      <c r="A3" s="8" t="s">
        <v>5</v>
      </c>
      <c r="B3" s="8">
        <f>'Informace o podniku'!F9</f>
        <v>250</v>
      </c>
      <c r="C3" s="35" t="e">
        <f>#REF!</f>
        <v>#REF!</v>
      </c>
      <c r="D3" s="1"/>
    </row>
    <row r="4" spans="1:4" ht="15.75">
      <c r="A4" s="8" t="s">
        <v>38</v>
      </c>
      <c r="B4" s="8">
        <f>'Informace o podniku'!F7</f>
        <v>60</v>
      </c>
      <c r="C4" s="35" t="e">
        <f>#REF!</f>
        <v>#REF!</v>
      </c>
      <c r="D4" s="1"/>
    </row>
    <row r="5" spans="1:4" ht="15.75">
      <c r="A5" s="8" t="s">
        <v>4</v>
      </c>
      <c r="B5" s="8">
        <f>'Informace o podniku'!F8</f>
        <v>40</v>
      </c>
      <c r="C5" s="35" t="e">
        <f>#REF!</f>
        <v>#REF!</v>
      </c>
      <c r="D5" s="1"/>
    </row>
    <row r="6" spans="1:4" ht="15.75">
      <c r="A6" s="1"/>
      <c r="B6" s="1"/>
      <c r="C6" s="1"/>
      <c r="D6" s="1"/>
    </row>
    <row r="7" spans="1:4" ht="15.75">
      <c r="A7" s="34" t="s">
        <v>39</v>
      </c>
      <c r="B7" s="1"/>
      <c r="C7" s="1"/>
      <c r="D7" s="1"/>
    </row>
    <row r="8" spans="1:3" ht="15.75">
      <c r="A8" s="36" t="s">
        <v>29</v>
      </c>
      <c r="B8" s="36" t="s">
        <v>40</v>
      </c>
      <c r="C8" s="36" t="s">
        <v>41</v>
      </c>
    </row>
    <row r="9" spans="1:4" ht="15.75">
      <c r="A9" s="1">
        <v>0</v>
      </c>
      <c r="B9" s="37">
        <f>C9+A9*'Informace z kap. trhu'!$E$6</f>
        <v>0.045</v>
      </c>
      <c r="C9" s="37">
        <f>'Informace z kap. trhu'!$E$5</f>
        <v>0.045</v>
      </c>
      <c r="D9" s="1"/>
    </row>
    <row r="10" spans="1:4" ht="15.75">
      <c r="A10" s="1">
        <v>1</v>
      </c>
      <c r="B10" s="37">
        <f>C10+A10*'Informace z kap. trhu'!$E$6</f>
        <v>0.1</v>
      </c>
      <c r="C10" s="37">
        <f>'Informace z kap. trhu'!$E$5</f>
        <v>0.045</v>
      </c>
      <c r="D10" s="1"/>
    </row>
    <row r="11" spans="1:4" ht="15.75">
      <c r="A11" s="1">
        <v>3</v>
      </c>
      <c r="B11" s="37">
        <f>C11+A11*'Informace z kap. trhu'!$E$6</f>
        <v>0.21000000000000002</v>
      </c>
      <c r="C11" s="37">
        <f>'Informace z kap. trhu'!$E$5</f>
        <v>0.045</v>
      </c>
      <c r="D11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Mařík Miloš</cp:lastModifiedBy>
  <cp:lastPrinted>2004-02-12T16:28:53Z</cp:lastPrinted>
  <dcterms:created xsi:type="dcterms:W3CDTF">2004-12-16T18:07:34Z</dcterms:created>
  <dcterms:modified xsi:type="dcterms:W3CDTF">2007-12-03T10:52:06Z</dcterms:modified>
  <cp:category/>
  <cp:version/>
  <cp:contentType/>
  <cp:contentStatus/>
</cp:coreProperties>
</file>