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ntta-my.sharepoint.com/personal/lucie_bedrnikova_cz_gt_com/Documents/Plocha/Checklist/"/>
    </mc:Choice>
  </mc:AlternateContent>
  <xr:revisionPtr revIDLastSave="1299" documentId="8_{2D73C5C6-7C50-4BE8-BF00-F4EF4BB49BCE}" xr6:coauthVersionLast="47" xr6:coauthVersionMax="47" xr10:uidLastSave="{86C27C6D-B0FE-4806-9DDE-43547D064FA0}"/>
  <bookViews>
    <workbookView xWindow="34125" yWindow="-21600" windowWidth="19200" windowHeight="21000" xr2:uid="{00000000-000D-0000-FFFF-FFFF00000000}"/>
  </bookViews>
  <sheets>
    <sheet name="BMW" sheetId="9" r:id="rId1"/>
    <sheet name="Volkswagen Group " sheetId="11" r:id="rId2"/>
    <sheet name="Mercedes-Benz Group AG" sheetId="13" r:id="rId3"/>
    <sheet name="Renault SA" sheetId="14" r:id="rId4"/>
    <sheet name="1b) Ukol" sheetId="5" r:id="rId5"/>
    <sheet name="1c) Ukol" sheetId="7" r:id="rId6"/>
    <sheet name="1e) Ukol" sheetId="6" r:id="rId7"/>
    <sheet name="2) Úkol - spravne reseni" sheetId="8" r:id="rId8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9" l="1"/>
  <c r="G55" i="11"/>
  <c r="D8" i="14"/>
  <c r="E8" i="14"/>
  <c r="F8" i="14"/>
  <c r="G8" i="14"/>
  <c r="H8" i="14"/>
  <c r="I8" i="14"/>
  <c r="J8" i="14"/>
  <c r="K8" i="14"/>
  <c r="C8" i="14"/>
  <c r="C38" i="7"/>
  <c r="D38" i="7"/>
  <c r="E38" i="7"/>
  <c r="F38" i="7"/>
  <c r="G38" i="7"/>
  <c r="H38" i="7"/>
  <c r="I38" i="7"/>
  <c r="J38" i="7"/>
  <c r="K38" i="7"/>
  <c r="B38" i="7"/>
  <c r="C37" i="7"/>
  <c r="D37" i="7"/>
  <c r="E37" i="7"/>
  <c r="F37" i="7"/>
  <c r="G37" i="7"/>
  <c r="H37" i="7"/>
  <c r="I37" i="7"/>
  <c r="J37" i="7"/>
  <c r="K37" i="7"/>
  <c r="B37" i="7"/>
  <c r="C36" i="7"/>
  <c r="D36" i="7"/>
  <c r="E36" i="7"/>
  <c r="F36" i="7"/>
  <c r="G36" i="7"/>
  <c r="H36" i="7"/>
  <c r="I36" i="7"/>
  <c r="J36" i="7"/>
  <c r="K36" i="7"/>
  <c r="B36" i="7"/>
  <c r="C35" i="7"/>
  <c r="D35" i="7"/>
  <c r="E35" i="7"/>
  <c r="F35" i="7"/>
  <c r="G35" i="7"/>
  <c r="H35" i="7"/>
  <c r="I35" i="7"/>
  <c r="J35" i="7"/>
  <c r="K35" i="7"/>
  <c r="B35" i="7"/>
  <c r="K2" i="7"/>
  <c r="J2" i="7"/>
  <c r="I2" i="7"/>
  <c r="H2" i="7"/>
  <c r="H34" i="7" s="1"/>
  <c r="G2" i="7"/>
  <c r="G34" i="7" s="1"/>
  <c r="F2" i="7"/>
  <c r="F34" i="7" s="1"/>
  <c r="E2" i="7"/>
  <c r="E34" i="7" s="1"/>
  <c r="D2" i="7"/>
  <c r="D34" i="7" s="1"/>
  <c r="C2" i="7"/>
  <c r="C34" i="7" s="1"/>
  <c r="B2" i="7"/>
  <c r="B34" i="7" s="1"/>
  <c r="K46" i="11"/>
  <c r="K42" i="11"/>
  <c r="K31" i="11"/>
  <c r="K20" i="11"/>
  <c r="C2" i="5"/>
  <c r="D2" i="5"/>
  <c r="E2" i="5"/>
  <c r="F2" i="5"/>
  <c r="G2" i="5"/>
  <c r="H2" i="5"/>
  <c r="I2" i="5"/>
  <c r="J2" i="5"/>
  <c r="K2" i="5"/>
  <c r="B2" i="5"/>
  <c r="B31" i="11"/>
  <c r="B20" i="11"/>
  <c r="C20" i="14"/>
  <c r="D20" i="14"/>
  <c r="E20" i="14"/>
  <c r="H20" i="14"/>
  <c r="I20" i="14"/>
  <c r="J20" i="14"/>
  <c r="B17" i="14"/>
  <c r="C17" i="14"/>
  <c r="D17" i="14"/>
  <c r="E17" i="14"/>
  <c r="F17" i="14"/>
  <c r="G17" i="14"/>
  <c r="H17" i="14"/>
  <c r="I17" i="14"/>
  <c r="J17" i="14"/>
  <c r="K17" i="14"/>
  <c r="G13" i="14"/>
  <c r="F13" i="14"/>
  <c r="E13" i="14"/>
  <c r="D13" i="14"/>
  <c r="C13" i="14"/>
  <c r="B13" i="14"/>
  <c r="H13" i="14"/>
  <c r="I13" i="14"/>
  <c r="J13" i="14"/>
  <c r="K13" i="14"/>
  <c r="B7" i="14"/>
  <c r="C7" i="14"/>
  <c r="D7" i="14"/>
  <c r="E7" i="14"/>
  <c r="F7" i="14"/>
  <c r="G7" i="14"/>
  <c r="H7" i="14"/>
  <c r="I7" i="14"/>
  <c r="J7" i="14"/>
  <c r="K7" i="14"/>
  <c r="G20" i="14"/>
  <c r="D20" i="13"/>
  <c r="E20" i="13"/>
  <c r="F20" i="13"/>
  <c r="G20" i="13"/>
  <c r="H20" i="13"/>
  <c r="I20" i="13"/>
  <c r="J20" i="13"/>
  <c r="K20" i="13"/>
  <c r="C20" i="13"/>
  <c r="B17" i="13"/>
  <c r="C17" i="13"/>
  <c r="D17" i="13"/>
  <c r="E17" i="13"/>
  <c r="F17" i="13"/>
  <c r="G17" i="13"/>
  <c r="H17" i="13"/>
  <c r="I17" i="13"/>
  <c r="J17" i="13"/>
  <c r="K17" i="13"/>
  <c r="B13" i="13"/>
  <c r="C13" i="13"/>
  <c r="D13" i="13"/>
  <c r="E13" i="13"/>
  <c r="F13" i="13"/>
  <c r="G13" i="13"/>
  <c r="H13" i="13"/>
  <c r="I13" i="13"/>
  <c r="J13" i="13"/>
  <c r="K13" i="13"/>
  <c r="D8" i="13"/>
  <c r="E8" i="13"/>
  <c r="F8" i="13"/>
  <c r="G8" i="13"/>
  <c r="B7" i="13"/>
  <c r="C7" i="13"/>
  <c r="C8" i="13" s="1"/>
  <c r="D7" i="13"/>
  <c r="E7" i="13"/>
  <c r="F7" i="13"/>
  <c r="G7" i="13"/>
  <c r="H7" i="13"/>
  <c r="H8" i="13" s="1"/>
  <c r="I7" i="13"/>
  <c r="I8" i="13" s="1"/>
  <c r="J7" i="13"/>
  <c r="J8" i="13" s="1"/>
  <c r="K7" i="13"/>
  <c r="K8" i="13" s="1"/>
  <c r="D55" i="11"/>
  <c r="E55" i="11"/>
  <c r="F55" i="11"/>
  <c r="I55" i="11"/>
  <c r="J55" i="11"/>
  <c r="C55" i="11"/>
  <c r="G42" i="11"/>
  <c r="F42" i="11"/>
  <c r="H42" i="11"/>
  <c r="I42" i="11"/>
  <c r="G31" i="11"/>
  <c r="B42" i="11"/>
  <c r="C42" i="11"/>
  <c r="D42" i="11"/>
  <c r="E42" i="11"/>
  <c r="J42" i="11"/>
  <c r="C31" i="11"/>
  <c r="D31" i="11"/>
  <c r="E31" i="11"/>
  <c r="F31" i="11"/>
  <c r="H31" i="11"/>
  <c r="I31" i="11"/>
  <c r="J31" i="11"/>
  <c r="F20" i="11"/>
  <c r="F46" i="11" s="1"/>
  <c r="E20" i="11"/>
  <c r="D20" i="11"/>
  <c r="C20" i="11"/>
  <c r="G20" i="11"/>
  <c r="H20" i="11"/>
  <c r="I20" i="11"/>
  <c r="J20" i="11"/>
  <c r="G7" i="9"/>
  <c r="K20" i="9"/>
  <c r="F20" i="9"/>
  <c r="E20" i="9"/>
  <c r="D20" i="9"/>
  <c r="I20" i="9"/>
  <c r="J20" i="9"/>
  <c r="J7" i="9"/>
  <c r="B13" i="9"/>
  <c r="B7" i="9"/>
  <c r="H7" i="9"/>
  <c r="C7" i="9"/>
  <c r="D7" i="9"/>
  <c r="E7" i="9"/>
  <c r="F7" i="9"/>
  <c r="I7" i="9"/>
  <c r="K7" i="9"/>
  <c r="C13" i="9"/>
  <c r="D13" i="9"/>
  <c r="E13" i="9"/>
  <c r="F13" i="9"/>
  <c r="G13" i="9"/>
  <c r="H13" i="9"/>
  <c r="I13" i="9"/>
  <c r="J13" i="9"/>
  <c r="K13" i="9"/>
  <c r="B17" i="9"/>
  <c r="C17" i="9"/>
  <c r="D17" i="9"/>
  <c r="E17" i="9"/>
  <c r="F17" i="9"/>
  <c r="G17" i="9"/>
  <c r="H17" i="9"/>
  <c r="I17" i="9"/>
  <c r="J17" i="9"/>
  <c r="K17" i="9"/>
  <c r="K34" i="7"/>
  <c r="E9" i="6"/>
  <c r="D9" i="6"/>
  <c r="C9" i="6"/>
  <c r="B9" i="6"/>
  <c r="J34" i="7"/>
  <c r="I34" i="7"/>
  <c r="D46" i="11" l="1"/>
  <c r="J46" i="11"/>
  <c r="H55" i="11"/>
  <c r="B46" i="11"/>
  <c r="I46" i="11"/>
  <c r="H46" i="11"/>
  <c r="G46" i="11"/>
  <c r="C46" i="11"/>
  <c r="E46" i="11"/>
  <c r="K20" i="14"/>
  <c r="F20" i="14"/>
  <c r="H20" i="9"/>
  <c r="G20" i="9"/>
  <c r="D18" i="9"/>
  <c r="J18" i="9"/>
  <c r="C18" i="9"/>
  <c r="B18" i="9"/>
  <c r="K18" i="9"/>
  <c r="E18" i="9"/>
  <c r="H18" i="9"/>
  <c r="I18" i="9"/>
  <c r="G18" i="9"/>
  <c r="F18" i="9"/>
</calcChain>
</file>

<file path=xl/sharedStrings.xml><?xml version="1.0" encoding="utf-8"?>
<sst xmlns="http://schemas.openxmlformats.org/spreadsheetml/2006/main" count="185" uniqueCount="91">
  <si>
    <t>Capital Expenditures</t>
  </si>
  <si>
    <t>Free Cash Flow</t>
  </si>
  <si>
    <t>BMW</t>
  </si>
  <si>
    <t>Volkswagen</t>
  </si>
  <si>
    <t>Renault</t>
  </si>
  <si>
    <t>Cash provozní výkonnost</t>
  </si>
  <si>
    <t>Otázka č.</t>
  </si>
  <si>
    <t>správná odpověď</t>
  </si>
  <si>
    <t>Depreciation &amp; Amortization</t>
  </si>
  <si>
    <t>Free Cash Flow Per Share</t>
  </si>
  <si>
    <t>Free Cash Flow Margin</t>
  </si>
  <si>
    <t>Free Cash Flow Growth</t>
  </si>
  <si>
    <t>Net Cash Flow</t>
  </si>
  <si>
    <t>Financing Cash Flow</t>
  </si>
  <si>
    <t>Other Financing Activities</t>
  </si>
  <si>
    <t>Share Issuance / Repurchase</t>
  </si>
  <si>
    <t>Dividends Paid</t>
  </si>
  <si>
    <t>Investing Cash Flow</t>
  </si>
  <si>
    <t>Other Investing Activities</t>
  </si>
  <si>
    <t>Change in Investments</t>
  </si>
  <si>
    <t>Acquisitions</t>
  </si>
  <si>
    <t>Operating Cash Flow Growth</t>
  </si>
  <si>
    <t>Operating Cash Flow</t>
  </si>
  <si>
    <t>Other Operating Activities</t>
  </si>
  <si>
    <t>Share-Based Compensation</t>
  </si>
  <si>
    <t>Net Income</t>
  </si>
  <si>
    <t>Date</t>
  </si>
  <si>
    <t>€ million</t>
  </si>
  <si>
    <t>Cash and cash equivalents at beginning of period</t>
  </si>
  <si>
    <t>Earnings before tax</t>
  </si>
  <si>
    <t>Income taxes paid</t>
  </si>
  <si>
    <r>
      <t>Depreciation and amortization of, and impairment losses on, intangible assets, property, plant and equipment, and investment property</t>
    </r>
    <r>
      <rPr>
        <vertAlign val="superscript"/>
        <sz val="12"/>
        <color rgb="FF333333"/>
        <rFont val="Calibri"/>
        <family val="2"/>
        <scheme val="minor"/>
      </rPr>
      <t>1</t>
    </r>
  </si>
  <si>
    <r>
      <t>Amortization of and impairment losses on capitalized development costs</t>
    </r>
    <r>
      <rPr>
        <vertAlign val="superscript"/>
        <sz val="12"/>
        <color rgb="FF333333"/>
        <rFont val="Calibri"/>
        <family val="2"/>
        <scheme val="minor"/>
      </rPr>
      <t>1</t>
    </r>
  </si>
  <si>
    <r>
      <t>Impairment losses on equity investments</t>
    </r>
    <r>
      <rPr>
        <vertAlign val="superscript"/>
        <sz val="12"/>
        <color rgb="FF333333"/>
        <rFont val="Calibri"/>
        <family val="2"/>
        <scheme val="minor"/>
      </rPr>
      <t>1</t>
    </r>
  </si>
  <si>
    <r>
      <t>Depreciation of and impairment losses on lease assets</t>
    </r>
    <r>
      <rPr>
        <vertAlign val="superscript"/>
        <sz val="12"/>
        <color rgb="FF333333"/>
        <rFont val="Calibri"/>
        <family val="2"/>
        <scheme val="minor"/>
      </rPr>
      <t>1</t>
    </r>
  </si>
  <si>
    <t>Gain/loss on disposal of noncurrent assets and equity investments</t>
  </si>
  <si>
    <t>Share of the result of equity-accounted investments</t>
  </si>
  <si>
    <t>Other non-cash expense/income</t>
  </si>
  <si>
    <t>Change in inventories</t>
  </si>
  <si>
    <t>Change in receivables (excluding financial services)</t>
  </si>
  <si>
    <t>Change in liabilities (excluding financial liabilities)</t>
  </si>
  <si>
    <t>Change in provisions</t>
  </si>
  <si>
    <t>Change in lease assets</t>
  </si>
  <si>
    <t>Change in financial services receivables</t>
  </si>
  <si>
    <t>Cash flows from operating activities</t>
  </si>
  <si>
    <t>Investments in intangible assets (excluding development costs),</t>
  </si>
  <si>
    <t>property, plant and equipment, and investment property</t>
  </si>
  <si>
    <t>Additions to capitalized development costs</t>
  </si>
  <si>
    <t>Acquisition of subsidiaries</t>
  </si>
  <si>
    <t>Acquisition of other equity investments</t>
  </si>
  <si>
    <t>Disposal of subsidiaries</t>
  </si>
  <si>
    <t>Disposal of other equity investments</t>
  </si>
  <si>
    <t>Proceeds from disposal of intangible assets, property, plant and equipment, and investment property</t>
  </si>
  <si>
    <t>Change in investments in securities and time deposits</t>
  </si>
  <si>
    <t>Change in loans</t>
  </si>
  <si>
    <t>Cash flows from investing activities</t>
  </si>
  <si>
    <t>Capital contributions/capital redemptions</t>
  </si>
  <si>
    <t>Dividends paid</t>
  </si>
  <si>
    <t>Capital transactions with noncontrolling interest shareholders</t>
  </si>
  <si>
    <t>Proceeds from issuance of bonds</t>
  </si>
  <si>
    <t>Repayments of bonds</t>
  </si>
  <si>
    <t>Changes in other financial liabilities</t>
  </si>
  <si>
    <t>Repayments of lease liabilities</t>
  </si>
  <si>
    <t>Cash flows from financing activities</t>
  </si>
  <si>
    <t>Effect of exchange rate changes on cash and cash equivalents</t>
  </si>
  <si>
    <t>Change of loss allowance within cash and cash equivalents</t>
  </si>
  <si>
    <t>Net change in cash and cash equivalents</t>
  </si>
  <si>
    <t>Cash and cash equivalents at end of period</t>
  </si>
  <si>
    <t>Securities and time deposits and loans</t>
  </si>
  <si>
    <t>Gross liquidity</t>
  </si>
  <si>
    <t>Total third-party borrowings</t>
  </si>
  <si>
    <t>Net liquidity</t>
  </si>
  <si>
    <t>Change in pension provisions</t>
  </si>
  <si>
    <t>MAN noncontrolling interest shareholders: compensation payments and acquisition of shares tendered</t>
  </si>
  <si>
    <t>–</t>
  </si>
  <si>
    <t>Other changes</t>
  </si>
  <si>
    <t>Proceeds from issuance of unlisted notes</t>
  </si>
  <si>
    <t>Repayments of unlisted notes</t>
  </si>
  <si>
    <t>2015 - 2017</t>
  </si>
  <si>
    <t>2018-2020</t>
  </si>
  <si>
    <t>2021-2022</t>
  </si>
  <si>
    <t>2023-2024</t>
  </si>
  <si>
    <t>Směrodatná odchylka vývoje provozního cash flow 2015 - 2024</t>
  </si>
  <si>
    <t>Provozní cash flow (mil. EUR)</t>
  </si>
  <si>
    <t>Variační koeficient vývoje provozního cash flow 2015 - 2024</t>
  </si>
  <si>
    <t>Free cash flow (mil. EUR)</t>
  </si>
  <si>
    <t xml:space="preserve">Mercedes-Benz </t>
  </si>
  <si>
    <t>Směrodatná odchylka vývoje free cash flow 2015 - 2024</t>
  </si>
  <si>
    <t>Variační koeficient vývoje free cash flow 2015 - 2024</t>
  </si>
  <si>
    <t>Vyplacené dividendy (mil. EUR)</t>
  </si>
  <si>
    <t>Net Sales (mil.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</si>
</sst>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[Red]\(#,##0\)"/>
    <numFmt numFmtId="165" formatCode="#,##0.000"/>
    <numFmt numFmtId="166" formatCode="0.0%"/>
  </numFmts>
  <fonts count="3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2"/>
      <color rgb="FF9C57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b/>
      <sz val="12"/>
      <color rgb="FFFA7D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i/>
      <sz val="12"/>
      <color rgb="FF7F7F7F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rgb="FF333333"/>
      <name val="Calibri"/>
      <family val="2"/>
      <scheme val="minor"/>
    </font>
    <font>
      <vertAlign val="superscript"/>
      <sz val="12"/>
      <color rgb="FF33333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5F6FA"/>
        <bgColor indexed="64"/>
      </patternFill>
    </fill>
    <fill>
      <patternFill patternType="solid">
        <fgColor rgb="FFE9EF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rgb="FFE5EBF4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8C82"/>
      </top>
      <bottom/>
      <diagonal/>
    </border>
    <border>
      <left/>
      <right/>
      <top style="thin">
        <color rgb="FFE4E4E5"/>
      </top>
      <bottom style="thin">
        <color rgb="FFE4E4E5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1" applyNumberFormat="0" applyFill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0" applyNumberFormat="0" applyBorder="0" applyAlignment="0" applyProtection="0"/>
    <xf numFmtId="0" fontId="4" fillId="22" borderId="6" applyNumberFormat="0" applyFont="0" applyAlignment="0" applyProtection="0"/>
    <xf numFmtId="9" fontId="4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5" borderId="8" applyNumberFormat="0" applyAlignment="0" applyProtection="0"/>
    <xf numFmtId="0" fontId="17" fillId="26" borderId="8" applyNumberFormat="0" applyAlignment="0" applyProtection="0"/>
    <xf numFmtId="0" fontId="18" fillId="26" borderId="9" applyNumberFormat="0" applyAlignment="0" applyProtection="0"/>
    <xf numFmtId="0" fontId="19" fillId="0" borderId="0" applyNumberFormat="0" applyFill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8" fillId="0" borderId="0"/>
    <xf numFmtId="0" fontId="2" fillId="0" borderId="0"/>
    <xf numFmtId="0" fontId="1" fillId="0" borderId="0"/>
  </cellStyleXfs>
  <cellXfs count="42">
    <xf numFmtId="0" fontId="0" fillId="0" borderId="0" xfId="0"/>
    <xf numFmtId="164" fontId="21" fillId="0" borderId="10" xfId="0" applyNumberFormat="1" applyFont="1" applyBorder="1" applyAlignment="1">
      <alignment horizontal="right" wrapText="1"/>
    </xf>
    <xf numFmtId="164" fontId="21" fillId="34" borderId="10" xfId="0" applyNumberFormat="1" applyFont="1" applyFill="1" applyBorder="1" applyAlignment="1">
      <alignment horizontal="right" wrapText="1"/>
    </xf>
    <xf numFmtId="164" fontId="21" fillId="33" borderId="10" xfId="0" applyNumberFormat="1" applyFont="1" applyFill="1" applyBorder="1" applyAlignment="1">
      <alignment horizontal="right" wrapText="1"/>
    </xf>
    <xf numFmtId="0" fontId="22" fillId="0" borderId="0" xfId="0" applyFont="1"/>
    <xf numFmtId="3" fontId="22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/>
    </xf>
    <xf numFmtId="3" fontId="3" fillId="35" borderId="11" xfId="0" applyNumberFormat="1" applyFont="1" applyFill="1" applyBorder="1"/>
    <xf numFmtId="3" fontId="3" fillId="35" borderId="12" xfId="0" applyNumberFormat="1" applyFont="1" applyFill="1" applyBorder="1"/>
    <xf numFmtId="3" fontId="22" fillId="35" borderId="13" xfId="0" applyNumberFormat="1" applyFont="1" applyFill="1" applyBorder="1"/>
    <xf numFmtId="3" fontId="22" fillId="35" borderId="12" xfId="0" applyNumberFormat="1" applyFont="1" applyFill="1" applyBorder="1"/>
    <xf numFmtId="3" fontId="22" fillId="35" borderId="14" xfId="0" applyNumberFormat="1" applyFont="1" applyFill="1" applyBorder="1"/>
    <xf numFmtId="3" fontId="22" fillId="35" borderId="0" xfId="0" applyNumberFormat="1" applyFont="1" applyFill="1"/>
    <xf numFmtId="165" fontId="22" fillId="35" borderId="13" xfId="0" applyNumberFormat="1" applyFont="1" applyFill="1" applyBorder="1"/>
    <xf numFmtId="165" fontId="22" fillId="35" borderId="12" xfId="0" applyNumberFormat="1" applyFont="1" applyFill="1" applyBorder="1"/>
    <xf numFmtId="165" fontId="22" fillId="35" borderId="14" xfId="0" applyNumberFormat="1" applyFont="1" applyFill="1" applyBorder="1"/>
    <xf numFmtId="165" fontId="22" fillId="35" borderId="0" xfId="0" applyNumberFormat="1" applyFont="1" applyFill="1"/>
    <xf numFmtId="164" fontId="0" fillId="0" borderId="0" xfId="0" applyNumberFormat="1"/>
    <xf numFmtId="10" fontId="3" fillId="35" borderId="11" xfId="28" applyNumberFormat="1" applyFont="1" applyFill="1" applyBorder="1"/>
    <xf numFmtId="0" fontId="0" fillId="0" borderId="0" xfId="0" applyAlignment="1">
      <alignment horizontal="center" vertical="center"/>
    </xf>
    <xf numFmtId="0" fontId="25" fillId="36" borderId="15" xfId="0" applyFont="1" applyFill="1" applyBorder="1"/>
    <xf numFmtId="164" fontId="26" fillId="36" borderId="16" xfId="0" applyNumberFormat="1" applyFont="1" applyFill="1" applyBorder="1" applyAlignment="1">
      <alignment horizontal="right" wrapText="1"/>
    </xf>
    <xf numFmtId="164" fontId="21" fillId="34" borderId="0" xfId="0" applyNumberFormat="1" applyFont="1" applyFill="1" applyAlignment="1">
      <alignment horizontal="right" wrapText="1"/>
    </xf>
    <xf numFmtId="0" fontId="28" fillId="0" borderId="0" xfId="43"/>
    <xf numFmtId="1" fontId="28" fillId="0" borderId="0" xfId="43" applyNumberFormat="1"/>
    <xf numFmtId="0" fontId="5" fillId="37" borderId="0" xfId="43" applyFont="1" applyFill="1"/>
    <xf numFmtId="164" fontId="29" fillId="37" borderId="10" xfId="0" applyNumberFormat="1" applyFont="1" applyFill="1" applyBorder="1" applyAlignment="1">
      <alignment horizontal="right" wrapText="1"/>
    </xf>
    <xf numFmtId="166" fontId="28" fillId="0" borderId="0" xfId="28" applyNumberFormat="1" applyFont="1"/>
    <xf numFmtId="164" fontId="30" fillId="36" borderId="16" xfId="0" applyNumberFormat="1" applyFont="1" applyFill="1" applyBorder="1" applyAlignment="1">
      <alignment horizontal="right" wrapText="1"/>
    </xf>
    <xf numFmtId="0" fontId="24" fillId="36" borderId="0" xfId="0" applyFont="1" applyFill="1" applyAlignment="1">
      <alignment horizontal="left" vertical="center"/>
    </xf>
    <xf numFmtId="0" fontId="24" fillId="36" borderId="0" xfId="0" applyFont="1" applyFill="1" applyAlignment="1">
      <alignment horizontal="left" vertical="center"/>
    </xf>
    <xf numFmtId="0" fontId="31" fillId="0" borderId="0" xfId="45" applyFont="1"/>
    <xf numFmtId="0" fontId="32" fillId="0" borderId="17" xfId="0" applyFont="1" applyBorder="1" applyAlignment="1">
      <alignment wrapText="1"/>
    </xf>
    <xf numFmtId="0" fontId="32" fillId="0" borderId="17" xfId="0" applyFont="1" applyBorder="1"/>
    <xf numFmtId="3" fontId="32" fillId="0" borderId="18" xfId="0" applyNumberFormat="1" applyFont="1" applyBorder="1" applyAlignment="1">
      <alignment horizontal="right" wrapText="1"/>
    </xf>
    <xf numFmtId="0" fontId="32" fillId="0" borderId="18" xfId="0" applyFont="1" applyBorder="1" applyAlignment="1">
      <alignment horizontal="right" wrapText="1"/>
    </xf>
    <xf numFmtId="164" fontId="6" fillId="36" borderId="16" xfId="0" applyNumberFormat="1" applyFont="1" applyFill="1" applyBorder="1" applyAlignment="1">
      <alignment horizontal="left" wrapText="1"/>
    </xf>
    <xf numFmtId="1" fontId="0" fillId="0" borderId="0" xfId="0" applyNumberFormat="1"/>
    <xf numFmtId="10" fontId="0" fillId="0" borderId="0" xfId="0" applyNumberFormat="1"/>
    <xf numFmtId="164" fontId="5" fillId="37" borderId="0" xfId="43" applyNumberFormat="1" applyFont="1" applyFill="1"/>
    <xf numFmtId="0" fontId="0" fillId="37" borderId="0" xfId="0" applyFill="1"/>
  </cellXfs>
  <cellStyles count="46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3" xr:uid="{4BA47F55-C502-4D2C-B365-653E2A6AADA5}"/>
    <cellStyle name="Normální 3" xfId="44" xr:uid="{FE632963-6CAA-41EF-BE53-9B01A97275C0}"/>
    <cellStyle name="Normální 4" xfId="45" xr:uid="{16CB3E10-C49A-49B3-BBD9-8A3419D6D524}"/>
    <cellStyle name="Poznámka" xfId="27" builtinId="10" customBuiltin="1"/>
    <cellStyle name="Procenta" xfId="28" builtinId="5"/>
    <cellStyle name="Propojená buňka" xfId="29" builtinId="24" customBuiltin="1"/>
    <cellStyle name="Správně" xfId="30" builtinId="26" customBuiltin="1"/>
    <cellStyle name="Špatně" xfId="31" builtinId="27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200"/>
              <a:t>Vývoj provozního cash flow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8551625788743"/>
          <c:y val="0.11412037037037037"/>
          <c:w val="0.87069286738378737"/>
          <c:h val="0.72905037911927684"/>
        </c:manualLayout>
      </c:layout>
      <c:lineChart>
        <c:grouping val="standard"/>
        <c:varyColors val="0"/>
        <c:ser>
          <c:idx val="0"/>
          <c:order val="0"/>
          <c:tx>
            <c:strRef>
              <c:f>'1b) Ukol'!$A$3</c:f>
              <c:strCache>
                <c:ptCount val="1"/>
                <c:pt idx="0">
                  <c:v>BMW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'1b) Ukol'!$B$2:$K$2</c15:sqref>
                  </c15:fullRef>
                </c:ext>
              </c:extLst>
              <c:f>'1b)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'1b) Ukol'!$B$3:$K$3</c15:sqref>
                  </c15:fullRef>
                </c:ext>
              </c:extLst>
              <c:f>'1b) Ukol'!$B$3:$K$3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C-A943-ADB8-DCF8BDA32B18}"/>
            </c:ext>
          </c:extLst>
        </c:ser>
        <c:ser>
          <c:idx val="1"/>
          <c:order val="1"/>
          <c:tx>
            <c:strRef>
              <c:f>'1b) Ukol'!$A$4</c:f>
              <c:strCache>
                <c:ptCount val="1"/>
                <c:pt idx="0">
                  <c:v>Volkswagen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'1b) Ukol'!$B$2:$K$2</c15:sqref>
                  </c15:fullRef>
                </c:ext>
              </c:extLst>
              <c:f>'1b)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'1b) Ukol'!$B$4:$K$4</c15:sqref>
                  </c15:fullRef>
                </c:ext>
              </c:extLst>
              <c:f>'1b) Ukol'!$B$4:$K$4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C-A943-ADB8-DCF8BDA32B18}"/>
            </c:ext>
          </c:extLst>
        </c:ser>
        <c:ser>
          <c:idx val="2"/>
          <c:order val="2"/>
          <c:tx>
            <c:strRef>
              <c:f>'1b) Ukol'!$A$5</c:f>
              <c:strCache>
                <c:ptCount val="1"/>
                <c:pt idx="0">
                  <c:v>Mercedes-Benz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'1b) Ukol'!$B$2:$K$2</c15:sqref>
                  </c15:fullRef>
                </c:ext>
              </c:extLst>
              <c:f>'1b)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'1b) Ukol'!$B$5:$K$5</c15:sqref>
                  </c15:fullRef>
                </c:ext>
              </c:extLst>
              <c:f>'1b) Ukol'!$B$5:$K$5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DC-A943-ADB8-DCF8BDA32B18}"/>
            </c:ext>
          </c:extLst>
        </c:ser>
        <c:ser>
          <c:idx val="3"/>
          <c:order val="3"/>
          <c:tx>
            <c:strRef>
              <c:f>'1b) Ukol'!$A$6</c:f>
              <c:strCache>
                <c:ptCount val="1"/>
                <c:pt idx="0">
                  <c:v>Renault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'1b) Ukol'!$B$2:$K$2</c15:sqref>
                  </c15:fullRef>
                </c:ext>
              </c:extLst>
              <c:f>'1b)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'1b) Ukol'!$B$6:$K$6</c15:sqref>
                  </c15:fullRef>
                </c:ext>
              </c:extLst>
              <c:f>'1b) Ukol'!$B$6:$K$6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C-A943-ADB8-DCF8BDA32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419647"/>
        <c:axId val="1"/>
      </c:lineChart>
      <c:catAx>
        <c:axId val="84741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741964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Renault - FCF v. dividendy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630094874907858"/>
          <c:y val="0.13592325763640051"/>
          <c:w val="0.68498114889259665"/>
          <c:h val="0.80528178231639513"/>
        </c:manualLayout>
      </c:layout>
      <c:bar3DChart>
        <c:barDir val="col"/>
        <c:grouping val="standard"/>
        <c:varyColors val="0"/>
        <c:ser>
          <c:idx val="0"/>
          <c:order val="0"/>
          <c:tx>
            <c:v>Renault_div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Ukol'!$B$38:$O$38</c15:sqref>
                  </c15:fullRef>
                </c:ext>
              </c:extLst>
              <c:f>'1c) Ukol'!$B$38:$K$38</c:f>
              <c:numCache>
                <c:formatCode>#,##0</c:formatCode>
                <c:ptCount val="10"/>
                <c:pt idx="0">
                  <c:v>-555</c:v>
                </c:pt>
                <c:pt idx="1">
                  <c:v>-701</c:v>
                </c:pt>
                <c:pt idx="2">
                  <c:v>-916</c:v>
                </c:pt>
                <c:pt idx="3">
                  <c:v>-1027</c:v>
                </c:pt>
                <c:pt idx="4">
                  <c:v>-1035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-73</c:v>
                </c:pt>
                <c:pt idx="9">
                  <c:v>-536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F-1C4C-94B5-EA9297368517}"/>
            </c:ext>
          </c:extLst>
        </c:ser>
        <c:ser>
          <c:idx val="1"/>
          <c:order val="1"/>
          <c:tx>
            <c:v>Renault_FCF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Ukol'!$B$6:$O$6</c15:sqref>
                  </c15:fullRef>
                </c:ext>
              </c:extLst>
              <c:f>'1c) Ukol'!$B$6:$K$6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F11F-1C4C-94B5-EA929736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0545423"/>
        <c:axId val="1"/>
        <c:axId val="2"/>
      </c:bar3DChart>
      <c:catAx>
        <c:axId val="850545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0545423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/>
              <a:t>Vývoj ukazatele cash</a:t>
            </a:r>
            <a:r>
              <a:rPr lang="cs-CZ" baseline="0"/>
              <a:t> provozní výkonnost</a:t>
            </a:r>
            <a:endParaRPr lang="cs-CZ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'1e) Ukol'!$A$10</c:f>
              <c:strCache>
                <c:ptCount val="1"/>
                <c:pt idx="0">
                  <c:v>BMW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'1e) Ukol'!$B$9:$O$9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'1e) Ukol'!$B$10:$O$10</c:f>
              <c:numCache>
                <c:formatCode>0.00%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7ADE-0340-8C9A-32BE225780FE}"/>
            </c:ext>
          </c:extLst>
        </c:ser>
        <c:ser>
          <c:idx val="1"/>
          <c:order val="1"/>
          <c:tx>
            <c:strRef>
              <c:f>'1e) Ukol'!$A$11</c:f>
              <c:strCache>
                <c:ptCount val="1"/>
                <c:pt idx="0">
                  <c:v>Volkswagen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'1e) Ukol'!$B$9:$O$9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'1e) Ukol'!$B$11:$O$11</c:f>
              <c:numCache>
                <c:formatCode>0.00%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7ADE-0340-8C9A-32BE225780FE}"/>
            </c:ext>
          </c:extLst>
        </c:ser>
        <c:ser>
          <c:idx val="2"/>
          <c:order val="2"/>
          <c:tx>
            <c:strRef>
              <c:f>'1e) Ukol'!$A$12</c:f>
              <c:strCache>
                <c:ptCount val="1"/>
                <c:pt idx="0">
                  <c:v>Mercedes-Benz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'1e) Ukol'!$B$9:$O$9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'1e) Ukol'!$B$12:$O$12</c:f>
              <c:numCache>
                <c:formatCode>0.00%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7ADE-0340-8C9A-32BE225780FE}"/>
            </c:ext>
          </c:extLst>
        </c:ser>
        <c:ser>
          <c:idx val="3"/>
          <c:order val="3"/>
          <c:tx>
            <c:strRef>
              <c:f>'1e) Ukol'!$A$13</c:f>
              <c:strCache>
                <c:ptCount val="1"/>
                <c:pt idx="0">
                  <c:v>Renault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'1e) Ukol'!$B$9:$O$9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'1e) Ukol'!$B$13:$O$13</c:f>
              <c:numCache>
                <c:formatCode>0.00%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7ADE-0340-8C9A-32BE2257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481583"/>
        <c:axId val="1"/>
      </c:radarChart>
      <c:catAx>
        <c:axId val="847481583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74815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Směrodatná odchylka vývoje provozního cash flow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'1b)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Ukol'!$B$10:$B$13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AD2-F847-A812-4A665D50C65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'1b)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Ukol'!$C$10:$C$13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AD2-F847-A812-4A665D50C65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'1b)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Ukol'!$D$10:$D$13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7AD2-F847-A812-4A665D50C654}"/>
            </c:ext>
          </c:extLst>
        </c:ser>
        <c:ser>
          <c:idx val="3"/>
          <c:order val="3"/>
          <c:invertIfNegative val="0"/>
          <c:cat>
            <c:strRef>
              <c:f>'1b)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Ukol'!$E$10:$E$13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7AD2-F847-A812-4A665D50C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9447247"/>
        <c:axId val="1"/>
      </c:barChart>
      <c:catAx>
        <c:axId val="8494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944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Variační</a:t>
            </a:r>
            <a:r>
              <a:rPr lang="cs-CZ" sz="1100" baseline="0"/>
              <a:t> koeficient </a:t>
            </a:r>
            <a:r>
              <a:rPr lang="cs-CZ" sz="1100"/>
              <a:t>vývoje provozního cash flow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'1b)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Ukol'!$B$22:$B$25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137A-6946-ABBC-11F2CEDD087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'1b)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Ukol'!$C$22:$C$25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137A-6946-ABBC-11F2CEDD087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'1b)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Ukol'!$D$22:$D$25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137A-6946-ABBC-11F2CEDD087B}"/>
            </c:ext>
          </c:extLst>
        </c:ser>
        <c:ser>
          <c:idx val="3"/>
          <c:order val="3"/>
          <c:invertIfNegative val="0"/>
          <c:cat>
            <c:strRef>
              <c:f>'1b)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'1b) Ukol'!$E$22:$E$25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42E-49A4-A022-9158A0668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49480783"/>
        <c:axId val="1"/>
      </c:barChart>
      <c:catAx>
        <c:axId val="849480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9480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200"/>
              <a:t>Vývoj volného cash flow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8551625788743"/>
          <c:y val="0.11412037037037037"/>
          <c:w val="0.87069286738378737"/>
          <c:h val="0.72905037911927684"/>
        </c:manualLayout>
      </c:layout>
      <c:lineChart>
        <c:grouping val="standard"/>
        <c:varyColors val="0"/>
        <c:ser>
          <c:idx val="0"/>
          <c:order val="0"/>
          <c:tx>
            <c:strRef>
              <c:f>'1c) Ukol'!$A$3</c:f>
              <c:strCache>
                <c:ptCount val="1"/>
                <c:pt idx="0">
                  <c:v>BMW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Ukol'!$B$2:$K$2</c15:sqref>
                  </c15:fullRef>
                </c:ext>
              </c:extLst>
              <c:f>'1c)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Ukol'!$B$3:$K$3</c15:sqref>
                  </c15:fullRef>
                </c:ext>
              </c:extLst>
              <c:f>'1c) Ukol'!$B$3:$K$3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9-E24A-9D9D-F9E069DEF2F1}"/>
            </c:ext>
          </c:extLst>
        </c:ser>
        <c:ser>
          <c:idx val="1"/>
          <c:order val="1"/>
          <c:tx>
            <c:strRef>
              <c:f>'1c) Ukol'!$A$4</c:f>
              <c:strCache>
                <c:ptCount val="1"/>
                <c:pt idx="0">
                  <c:v>Volkswagen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Ukol'!$B$2:$K$2</c15:sqref>
                  </c15:fullRef>
                </c:ext>
              </c:extLst>
              <c:f>'1c)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Ukol'!$B$4:$K$4</c15:sqref>
                  </c15:fullRef>
                </c:ext>
              </c:extLst>
              <c:f>'1c) Ukol'!$B$4:$K$4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9-E24A-9D9D-F9E069DEF2F1}"/>
            </c:ext>
          </c:extLst>
        </c:ser>
        <c:ser>
          <c:idx val="2"/>
          <c:order val="2"/>
          <c:tx>
            <c:strRef>
              <c:f>'1c) Ukol'!$A$5</c:f>
              <c:strCache>
                <c:ptCount val="1"/>
                <c:pt idx="0">
                  <c:v>Mercedes-Benz 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Ukol'!$B$2:$K$2</c15:sqref>
                  </c15:fullRef>
                </c:ext>
              </c:extLst>
              <c:f>'1c)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Ukol'!$B$5:$K$5</c15:sqref>
                  </c15:fullRef>
                </c:ext>
              </c:extLst>
              <c:f>'1c) Ukol'!$B$5:$K$5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E9-E24A-9D9D-F9E069DEF2F1}"/>
            </c:ext>
          </c:extLst>
        </c:ser>
        <c:ser>
          <c:idx val="3"/>
          <c:order val="3"/>
          <c:tx>
            <c:strRef>
              <c:f>'1c) Ukol'!$A$6</c:f>
              <c:strCache>
                <c:ptCount val="1"/>
                <c:pt idx="0">
                  <c:v>Renault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Ukol'!$B$2:$K$2</c15:sqref>
                  </c15:fullRef>
                </c:ext>
              </c:extLst>
              <c:f>'1c) Ukol'!$B$2:$K$2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Ukol'!$B$6:$K$6</c15:sqref>
                  </c15:fullRef>
                </c:ext>
              </c:extLst>
              <c:f>'1c) Ukol'!$B$6:$K$6</c:f>
              <c:numCache>
                <c:formatCode>#,##0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E9-E24A-9D9D-F9E069DE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355168"/>
        <c:axId val="1"/>
      </c:lineChart>
      <c:catAx>
        <c:axId val="3113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500000"/>
          <c:min val="-185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135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Směrodatná odchylka vývoje volného cash flow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'1c)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Ukol'!$B$10:$B$13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B04-324A-ABFC-572DF64D165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'1c)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Ukol'!$C$10:$C$13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B04-324A-ABFC-572DF64D165A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'1c)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Ukol'!$D$10:$D$13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B04-324A-ABFC-572DF64D165A}"/>
            </c:ext>
          </c:extLst>
        </c:ser>
        <c:ser>
          <c:idx val="3"/>
          <c:order val="3"/>
          <c:invertIfNegative val="0"/>
          <c:cat>
            <c:strRef>
              <c:f>'1c) Ukol'!$A$10:$A$13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Ukol'!$E$10:$E$13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FB04-324A-ABFC-572DF64D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1416640"/>
        <c:axId val="1"/>
      </c:barChart>
      <c:catAx>
        <c:axId val="31141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11416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Variační</a:t>
            </a:r>
            <a:r>
              <a:rPr lang="cs-CZ" sz="1100" baseline="0"/>
              <a:t> koeficient </a:t>
            </a:r>
            <a:r>
              <a:rPr lang="cs-CZ" sz="1100"/>
              <a:t>vývoje volného cash flow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'1c)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Ukol'!$B$22:$B$25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D469-5C4D-B6FB-A000B7231D2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'1c)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Ukol'!$C$22:$C$25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D469-5C4D-B6FB-A000B7231D2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'1c)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Ukol'!$D$22:$D$25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D469-5C4D-B6FB-A000B7231D24}"/>
            </c:ext>
          </c:extLst>
        </c:ser>
        <c:ser>
          <c:idx val="3"/>
          <c:order val="3"/>
          <c:invertIfNegative val="0"/>
          <c:cat>
            <c:strRef>
              <c:f>'1c) Ukol'!$A$22:$A$25</c:f>
              <c:strCache>
                <c:ptCount val="4"/>
                <c:pt idx="0">
                  <c:v>BMW</c:v>
                </c:pt>
                <c:pt idx="1">
                  <c:v>Volkswagen</c:v>
                </c:pt>
                <c:pt idx="2">
                  <c:v>Mercedes-Benz </c:v>
                </c:pt>
                <c:pt idx="3">
                  <c:v>Renault</c:v>
                </c:pt>
              </c:strCache>
            </c:strRef>
          </c:cat>
          <c:val>
            <c:numRef>
              <c:f>'1c) Ukol'!$E$22:$E$25</c:f>
              <c:numCache>
                <c:formatCode>#\ ##0.000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D469-5C4D-B6FB-A000B7231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50420143"/>
        <c:axId val="1"/>
      </c:barChart>
      <c:catAx>
        <c:axId val="85042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0420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BMW - FCF v. dividendy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630094874907858"/>
          <c:y val="0.13592325763640051"/>
          <c:w val="0.68498114889259665"/>
          <c:h val="0.80528178231639513"/>
        </c:manualLayout>
      </c:layout>
      <c:bar3DChart>
        <c:barDir val="col"/>
        <c:grouping val="standard"/>
        <c:varyColors val="0"/>
        <c:ser>
          <c:idx val="0"/>
          <c:order val="0"/>
          <c:tx>
            <c:v>BMW_div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Ukol'!$B$35:$O$35</c15:sqref>
                  </c15:fullRef>
                </c:ext>
              </c:extLst>
              <c:f>'1c) Ukol'!$B$35:$K$35</c:f>
              <c:numCache>
                <c:formatCode>#,##0</c:formatCode>
                <c:ptCount val="10"/>
                <c:pt idx="0">
                  <c:v>-1917</c:v>
                </c:pt>
                <c:pt idx="1">
                  <c:v>-2121</c:v>
                </c:pt>
                <c:pt idx="2">
                  <c:v>-2324</c:v>
                </c:pt>
                <c:pt idx="3">
                  <c:v>-2630</c:v>
                </c:pt>
                <c:pt idx="4">
                  <c:v>-2366</c:v>
                </c:pt>
                <c:pt idx="5">
                  <c:v>-1671</c:v>
                </c:pt>
                <c:pt idx="6">
                  <c:v>-1253</c:v>
                </c:pt>
                <c:pt idx="7">
                  <c:v>-3827</c:v>
                </c:pt>
                <c:pt idx="8">
                  <c:v>-5430</c:v>
                </c:pt>
                <c:pt idx="9">
                  <c:v>-3781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E5-E141-871F-81F44CD7868B}"/>
            </c:ext>
          </c:extLst>
        </c:ser>
        <c:ser>
          <c:idx val="1"/>
          <c:order val="1"/>
          <c:tx>
            <c:v>BWM_FCF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Ukol'!$B$3:$O$3</c15:sqref>
                  </c15:fullRef>
                </c:ext>
              </c:extLst>
              <c:f>'1c) Ukol'!$B$3:$K$3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2BE5-E141-871F-81F44CD78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0449695"/>
        <c:axId val="1"/>
        <c:axId val="2"/>
      </c:bar3DChart>
      <c:catAx>
        <c:axId val="8504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0449695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Volkswagen - FCF v. dividendy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332618958543412"/>
          <c:y val="0.13592321709476105"/>
          <c:w val="0.68498114889259665"/>
          <c:h val="0.80528178231639513"/>
        </c:manualLayout>
      </c:layout>
      <c:bar3DChart>
        <c:barDir val="col"/>
        <c:grouping val="standard"/>
        <c:varyColors val="0"/>
        <c:ser>
          <c:idx val="0"/>
          <c:order val="0"/>
          <c:tx>
            <c:v>VW_div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Ukol'!$B$36:$O$36</c15:sqref>
                  </c15:fullRef>
                </c:ext>
              </c:extLst>
              <c:f>'1c) Ukol'!$B$36:$K$36</c:f>
              <c:numCache>
                <c:formatCode>#,##0</c:formatCode>
                <c:ptCount val="10"/>
                <c:pt idx="0">
                  <c:v>-2516</c:v>
                </c:pt>
                <c:pt idx="1">
                  <c:v>-364</c:v>
                </c:pt>
                <c:pt idx="2">
                  <c:v>-1332</c:v>
                </c:pt>
                <c:pt idx="3">
                  <c:v>-2375</c:v>
                </c:pt>
                <c:pt idx="4">
                  <c:v>-2899</c:v>
                </c:pt>
                <c:pt idx="5">
                  <c:v>-2952</c:v>
                </c:pt>
                <c:pt idx="6">
                  <c:v>-3022</c:v>
                </c:pt>
                <c:pt idx="7">
                  <c:v>-4362</c:v>
                </c:pt>
                <c:pt idx="8">
                  <c:v>-11732</c:v>
                </c:pt>
                <c:pt idx="9">
                  <c:v>-5779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2-2449-BA37-23848E4213A8}"/>
            </c:ext>
          </c:extLst>
        </c:ser>
        <c:ser>
          <c:idx val="1"/>
          <c:order val="1"/>
          <c:tx>
            <c:v>VW_FCF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Ukol'!$B$4:$O$4</c15:sqref>
                  </c15:fullRef>
                </c:ext>
              </c:extLst>
              <c:f>'1c) Ukol'!$B$4:$K$4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3402-2449-BA37-23848E421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0481951"/>
        <c:axId val="1"/>
        <c:axId val="2"/>
      </c:bar3DChart>
      <c:catAx>
        <c:axId val="850481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0481951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tickLblSkip val="4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cs-CZ" sz="1100"/>
              <a:t>Mercedes-Benz  - FCF v. dividendy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630094874907861"/>
          <c:y val="0.13592325763640051"/>
          <c:w val="0.68498114889259665"/>
          <c:h val="0.80528178231639513"/>
        </c:manualLayout>
      </c:layout>
      <c:bar3DChart>
        <c:barDir val="col"/>
        <c:grouping val="standard"/>
        <c:varyColors val="0"/>
        <c:ser>
          <c:idx val="0"/>
          <c:order val="0"/>
          <c:tx>
            <c:v>Daimler_div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Ukol'!$B$37:$O$37</c15:sqref>
                  </c15:fullRef>
                </c:ext>
              </c:extLst>
              <c:f>'1c) Ukol'!$B$37:$K$37</c:f>
              <c:numCache>
                <c:formatCode>#,##0</c:formatCode>
                <c:ptCount val="10"/>
                <c:pt idx="0">
                  <c:v>-2621</c:v>
                </c:pt>
                <c:pt idx="1">
                  <c:v>-3477</c:v>
                </c:pt>
                <c:pt idx="2">
                  <c:v>-3477</c:v>
                </c:pt>
                <c:pt idx="3">
                  <c:v>-3905</c:v>
                </c:pt>
                <c:pt idx="4">
                  <c:v>-3477</c:v>
                </c:pt>
                <c:pt idx="5">
                  <c:v>-963</c:v>
                </c:pt>
                <c:pt idx="6">
                  <c:v>-1444</c:v>
                </c:pt>
                <c:pt idx="7">
                  <c:v>-5349</c:v>
                </c:pt>
                <c:pt idx="8">
                  <c:v>-5556</c:v>
                </c:pt>
                <c:pt idx="9">
                  <c:v>-5486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4-504E-AFE4-CAB87EA9725D}"/>
            </c:ext>
          </c:extLst>
        </c:ser>
        <c:ser>
          <c:idx val="1"/>
          <c:order val="1"/>
          <c:tx>
            <c:v>Daimler_FCF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'1c) Ukol'!$B$34:$O$34</c15:sqref>
                  </c15:fullRef>
                </c:ext>
              </c:extLst>
              <c:f>'1c) Ukol'!$B$34:$K$34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'1c) Ukol'!$B$5:$O$5</c15:sqref>
                  </c15:fullRef>
                </c:ext>
              </c:extLst>
              <c:f>'1c) Ukol'!$B$5:$K$5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4164-504E-AFE4-CAB87EA9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0513935"/>
        <c:axId val="1"/>
        <c:axId val="2"/>
      </c:bar3DChart>
      <c:catAx>
        <c:axId val="85051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50513935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C0C0C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tickLblSkip val="3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50800</xdr:colOff>
      <xdr:row>1</xdr:row>
      <xdr:rowOff>0</xdr:rowOff>
    </xdr:from>
    <xdr:to>
      <xdr:col>22</xdr:col>
      <xdr:colOff>787400</xdr:colOff>
      <xdr:row>18</xdr:row>
      <xdr:rowOff>0</xdr:rowOff>
    </xdr:to>
    <xdr:graphicFrame macro="">
      <xdr:nvGraphicFramePr>
        <xdr:cNvPr id="5376" name="Graf 1">
          <a:extLst>
            <a:ext uri="{FF2B5EF4-FFF2-40B4-BE49-F238E27FC236}">
              <a16:creationId xmlns:a16="http://schemas.microsoft.com/office/drawing/2014/main" id="{BBB95453-2278-6A15-0931-95956F111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15010</xdr:colOff>
      <xdr:row>7</xdr:row>
      <xdr:rowOff>142008</xdr:rowOff>
    </xdr:from>
    <xdr:to>
      <xdr:col>12</xdr:col>
      <xdr:colOff>127000</xdr:colOff>
      <xdr:row>20</xdr:row>
      <xdr:rowOff>69273</xdr:rowOff>
    </xdr:to>
    <xdr:graphicFrame macro="">
      <xdr:nvGraphicFramePr>
        <xdr:cNvPr id="5377" name="Graf 2">
          <a:extLst>
            <a:ext uri="{FF2B5EF4-FFF2-40B4-BE49-F238E27FC236}">
              <a16:creationId xmlns:a16="http://schemas.microsoft.com/office/drawing/2014/main" id="{142D65E8-B3D0-1CD4-2D5C-4050DC9AA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855518</xdr:colOff>
      <xdr:row>22</xdr:row>
      <xdr:rowOff>75045</xdr:rowOff>
    </xdr:from>
    <xdr:to>
      <xdr:col>12</xdr:col>
      <xdr:colOff>150091</xdr:colOff>
      <xdr:row>35</xdr:row>
      <xdr:rowOff>80818</xdr:rowOff>
    </xdr:to>
    <xdr:graphicFrame macro="">
      <xdr:nvGraphicFramePr>
        <xdr:cNvPr id="5378" name="Graf 3">
          <a:extLst>
            <a:ext uri="{FF2B5EF4-FFF2-40B4-BE49-F238E27FC236}">
              <a16:creationId xmlns:a16="http://schemas.microsoft.com/office/drawing/2014/main" id="{37ECFBC8-04D8-9800-58A8-DA29BE1A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720436</xdr:colOff>
      <xdr:row>0</xdr:row>
      <xdr:rowOff>138545</xdr:rowOff>
    </xdr:from>
    <xdr:to>
      <xdr:col>25</xdr:col>
      <xdr:colOff>588818</xdr:colOff>
      <xdr:row>22</xdr:row>
      <xdr:rowOff>115455</xdr:rowOff>
    </xdr:to>
    <xdr:graphicFrame macro="">
      <xdr:nvGraphicFramePr>
        <xdr:cNvPr id="70973" name="Graf 1">
          <a:extLst>
            <a:ext uri="{FF2B5EF4-FFF2-40B4-BE49-F238E27FC236}">
              <a16:creationId xmlns:a16="http://schemas.microsoft.com/office/drawing/2014/main" id="{4D0BC7A0-B5DD-6CD9-7B07-667040484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650008</xdr:colOff>
      <xdr:row>7</xdr:row>
      <xdr:rowOff>34636</xdr:rowOff>
    </xdr:from>
    <xdr:to>
      <xdr:col>13</xdr:col>
      <xdr:colOff>288636</xdr:colOff>
      <xdr:row>17</xdr:row>
      <xdr:rowOff>90054</xdr:rowOff>
    </xdr:to>
    <xdr:graphicFrame macro="">
      <xdr:nvGraphicFramePr>
        <xdr:cNvPr id="70974" name="Graf 2">
          <a:extLst>
            <a:ext uri="{FF2B5EF4-FFF2-40B4-BE49-F238E27FC236}">
              <a16:creationId xmlns:a16="http://schemas.microsoft.com/office/drawing/2014/main" id="{B534B0D7-99BE-7259-1E7C-982D25831D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670791</xdr:colOff>
      <xdr:row>19</xdr:row>
      <xdr:rowOff>132773</xdr:rowOff>
    </xdr:from>
    <xdr:to>
      <xdr:col>13</xdr:col>
      <xdr:colOff>265546</xdr:colOff>
      <xdr:row>31</xdr:row>
      <xdr:rowOff>103909</xdr:rowOff>
    </xdr:to>
    <xdr:graphicFrame macro="">
      <xdr:nvGraphicFramePr>
        <xdr:cNvPr id="70975" name="Graf 3">
          <a:extLst>
            <a:ext uri="{FF2B5EF4-FFF2-40B4-BE49-F238E27FC236}">
              <a16:creationId xmlns:a16="http://schemas.microsoft.com/office/drawing/2014/main" id="{58D68A8F-0669-C44C-BAF0-993C638DB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12700</xdr:colOff>
      <xdr:row>38</xdr:row>
      <xdr:rowOff>50800</xdr:rowOff>
    </xdr:from>
    <xdr:to>
      <xdr:col>4</xdr:col>
      <xdr:colOff>25400</xdr:colOff>
      <xdr:row>51</xdr:row>
      <xdr:rowOff>139700</xdr:rowOff>
    </xdr:to>
    <xdr:graphicFrame macro="">
      <xdr:nvGraphicFramePr>
        <xdr:cNvPr id="70976" name="Graf 4">
          <a:extLst>
            <a:ext uri="{FF2B5EF4-FFF2-40B4-BE49-F238E27FC236}">
              <a16:creationId xmlns:a16="http://schemas.microsoft.com/office/drawing/2014/main" id="{D23850CA-CFFF-C861-D825-3359E3C78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25400</xdr:colOff>
      <xdr:row>38</xdr:row>
      <xdr:rowOff>50800</xdr:rowOff>
    </xdr:from>
    <xdr:to>
      <xdr:col>8</xdr:col>
      <xdr:colOff>190500</xdr:colOff>
      <xdr:row>52</xdr:row>
      <xdr:rowOff>38100</xdr:rowOff>
    </xdr:to>
    <xdr:graphicFrame macro="">
      <xdr:nvGraphicFramePr>
        <xdr:cNvPr id="70977" name="Graf 5">
          <a:extLst>
            <a:ext uri="{FF2B5EF4-FFF2-40B4-BE49-F238E27FC236}">
              <a16:creationId xmlns:a16="http://schemas.microsoft.com/office/drawing/2014/main" id="{33314A28-4156-E27F-E9A6-B7551B6DBF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165100</xdr:colOff>
      <xdr:row>38</xdr:row>
      <xdr:rowOff>50800</xdr:rowOff>
    </xdr:from>
    <xdr:to>
      <xdr:col>16</xdr:col>
      <xdr:colOff>698500</xdr:colOff>
      <xdr:row>51</xdr:row>
      <xdr:rowOff>139700</xdr:rowOff>
    </xdr:to>
    <xdr:graphicFrame macro="">
      <xdr:nvGraphicFramePr>
        <xdr:cNvPr id="70978" name="Graf 6">
          <a:extLst>
            <a:ext uri="{FF2B5EF4-FFF2-40B4-BE49-F238E27FC236}">
              <a16:creationId xmlns:a16="http://schemas.microsoft.com/office/drawing/2014/main" id="{C47D9AAD-078F-231D-D4ED-504A76314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51</xdr:row>
      <xdr:rowOff>139700</xdr:rowOff>
    </xdr:from>
    <xdr:to>
      <xdr:col>4</xdr:col>
      <xdr:colOff>12700</xdr:colOff>
      <xdr:row>65</xdr:row>
      <xdr:rowOff>63500</xdr:rowOff>
    </xdr:to>
    <xdr:graphicFrame macro="">
      <xdr:nvGraphicFramePr>
        <xdr:cNvPr id="70979" name="Graf 7">
          <a:extLst>
            <a:ext uri="{FF2B5EF4-FFF2-40B4-BE49-F238E27FC236}">
              <a16:creationId xmlns:a16="http://schemas.microsoft.com/office/drawing/2014/main" id="{42FEEC46-47E2-46F5-9134-A991EFFAB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13</xdr:row>
      <xdr:rowOff>95250</xdr:rowOff>
    </xdr:from>
    <xdr:to>
      <xdr:col>10</xdr:col>
      <xdr:colOff>381000</xdr:colOff>
      <xdr:row>30</xdr:row>
      <xdr:rowOff>171450</xdr:rowOff>
    </xdr:to>
    <xdr:graphicFrame macro="">
      <xdr:nvGraphicFramePr>
        <xdr:cNvPr id="77838" name="Graf 1">
          <a:extLst>
            <a:ext uri="{FF2B5EF4-FFF2-40B4-BE49-F238E27FC236}">
              <a16:creationId xmlns:a16="http://schemas.microsoft.com/office/drawing/2014/main" id="{F72B21DB-4727-53F7-FCCA-54D3FBEE2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1991-41A2-4CE7-9A6E-A3E52C535969}">
  <dimension ref="A1:K27"/>
  <sheetViews>
    <sheetView tabSelected="1" workbookViewId="0">
      <selection activeCell="G33" sqref="G33"/>
    </sheetView>
  </sheetViews>
  <sheetFormatPr defaultRowHeight="15.6" x14ac:dyDescent="0.3"/>
  <cols>
    <col min="1" max="1" width="25.3984375" style="24" bestFit="1" customWidth="1"/>
    <col min="2" max="2" width="8.796875" style="24"/>
    <col min="3" max="3" width="15.5" style="24" bestFit="1" customWidth="1"/>
    <col min="4" max="16384" width="8.796875" style="24"/>
  </cols>
  <sheetData>
    <row r="1" spans="1:11" x14ac:dyDescent="0.3">
      <c r="A1" s="26" t="s">
        <v>26</v>
      </c>
      <c r="B1" s="26">
        <v>2015</v>
      </c>
      <c r="C1" s="26">
        <v>2016</v>
      </c>
      <c r="D1" s="26">
        <v>2017</v>
      </c>
      <c r="E1" s="26">
        <v>2018</v>
      </c>
      <c r="F1" s="26">
        <v>2019</v>
      </c>
      <c r="G1" s="26">
        <v>2020</v>
      </c>
      <c r="H1" s="26">
        <v>2021</v>
      </c>
      <c r="I1" s="26">
        <v>2022</v>
      </c>
      <c r="J1" s="26">
        <v>2023</v>
      </c>
      <c r="K1" s="26">
        <v>2024</v>
      </c>
    </row>
    <row r="2" spans="1:11" ht="16.2" thickBot="1" x14ac:dyDescent="0.3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.2" thickBot="1" x14ac:dyDescent="0.35">
      <c r="A3" s="24" t="s">
        <v>25</v>
      </c>
      <c r="B3" s="1">
        <v>6396</v>
      </c>
      <c r="C3" s="1">
        <v>6910</v>
      </c>
      <c r="D3" s="1">
        <v>8706</v>
      </c>
      <c r="E3" s="1">
        <v>7207</v>
      </c>
      <c r="F3" s="1">
        <v>5022</v>
      </c>
      <c r="G3" s="1">
        <v>3775</v>
      </c>
      <c r="H3" s="1">
        <v>12382</v>
      </c>
      <c r="I3" s="1">
        <v>17941</v>
      </c>
      <c r="J3" s="1">
        <v>11290</v>
      </c>
      <c r="K3" s="1">
        <v>7290</v>
      </c>
    </row>
    <row r="4" spans="1:11" ht="16.2" thickBot="1" x14ac:dyDescent="0.35">
      <c r="A4" s="24" t="s">
        <v>8</v>
      </c>
      <c r="B4" s="1">
        <v>4686</v>
      </c>
      <c r="C4" s="1">
        <v>4998</v>
      </c>
      <c r="D4" s="1">
        <v>4822</v>
      </c>
      <c r="E4" s="1">
        <v>5113</v>
      </c>
      <c r="F4" s="1">
        <v>6017</v>
      </c>
      <c r="G4" s="1">
        <v>6139</v>
      </c>
      <c r="H4" s="1">
        <v>6495</v>
      </c>
      <c r="I4" s="1">
        <v>8566</v>
      </c>
      <c r="J4" s="1">
        <v>8974</v>
      </c>
      <c r="K4" s="1">
        <v>8650</v>
      </c>
    </row>
    <row r="5" spans="1:11" ht="16.2" thickBot="1" x14ac:dyDescent="0.35">
      <c r="A5" s="24" t="s">
        <v>24</v>
      </c>
      <c r="B5" s="1">
        <v>7.8929939999999998</v>
      </c>
      <c r="C5" s="1">
        <v>8.4432270000000003</v>
      </c>
      <c r="D5" s="1">
        <v>11.642936000000001</v>
      </c>
      <c r="E5" s="1">
        <v>10.60989</v>
      </c>
      <c r="F5" s="1">
        <v>11.979476999999999</v>
      </c>
      <c r="G5" s="1">
        <v>1.820265</v>
      </c>
      <c r="H5" s="1">
        <v>2.743398</v>
      </c>
      <c r="I5" s="1">
        <v>0.63871500000000003</v>
      </c>
      <c r="J5" s="1">
        <v>0.59836800000000001</v>
      </c>
      <c r="K5" s="1">
        <v>0</v>
      </c>
    </row>
    <row r="6" spans="1:11" ht="16.2" thickBot="1" x14ac:dyDescent="0.35">
      <c r="A6" s="24" t="s">
        <v>23</v>
      </c>
      <c r="B6" s="1">
        <v>-10129.892994</v>
      </c>
      <c r="C6" s="1">
        <v>-8743.4432269999998</v>
      </c>
      <c r="D6" s="1">
        <v>-7630.6429360000002</v>
      </c>
      <c r="E6" s="1">
        <v>-7279.6098899999997</v>
      </c>
      <c r="F6" s="1">
        <v>-7388.9794769999999</v>
      </c>
      <c r="G6" s="1">
        <v>3335.1797349999997</v>
      </c>
      <c r="H6" s="1">
        <v>-2976.7433980000005</v>
      </c>
      <c r="I6" s="1">
        <v>-2984.6387149999991</v>
      </c>
      <c r="J6" s="1">
        <v>-2908.5983680000008</v>
      </c>
      <c r="K6" s="1">
        <v>-8374</v>
      </c>
    </row>
    <row r="7" spans="1:11" ht="16.2" thickBot="1" x14ac:dyDescent="0.35">
      <c r="A7" s="26" t="s">
        <v>22</v>
      </c>
      <c r="B7" s="27">
        <f>SUM(B3:B6)</f>
        <v>960</v>
      </c>
      <c r="C7" s="27">
        <f t="shared" ref="C7:K7" si="0">SUM(C3:C6)</f>
        <v>3173</v>
      </c>
      <c r="D7" s="27">
        <f t="shared" si="0"/>
        <v>5909</v>
      </c>
      <c r="E7" s="27">
        <f t="shared" si="0"/>
        <v>5051</v>
      </c>
      <c r="F7" s="27">
        <f t="shared" si="0"/>
        <v>3662.0000000000009</v>
      </c>
      <c r="G7" s="27">
        <f>SUM(G3:G6)</f>
        <v>13251</v>
      </c>
      <c r="H7" s="27">
        <f>SUM(H3:H6)</f>
        <v>15902.999999999998</v>
      </c>
      <c r="I7" s="27">
        <f t="shared" si="0"/>
        <v>23523</v>
      </c>
      <c r="J7" s="27">
        <f>SUM(J3:J6)</f>
        <v>17356</v>
      </c>
      <c r="K7" s="27">
        <f t="shared" si="0"/>
        <v>7566</v>
      </c>
    </row>
    <row r="8" spans="1:11" ht="16.2" thickBot="1" x14ac:dyDescent="0.35">
      <c r="A8" s="24" t="s">
        <v>21</v>
      </c>
      <c r="B8" s="1">
        <v>-0.67032999999999998</v>
      </c>
      <c r="C8" s="1">
        <v>2.3052100000000002</v>
      </c>
      <c r="D8" s="1">
        <v>0.86228000000000005</v>
      </c>
      <c r="E8" s="1">
        <v>-0.1452</v>
      </c>
      <c r="F8" s="1">
        <v>-0.27500000000000002</v>
      </c>
      <c r="G8" s="1">
        <v>2.6185100000000001</v>
      </c>
      <c r="H8" s="1">
        <v>0.20014000000000001</v>
      </c>
      <c r="I8" s="1">
        <v>0.47915000000000002</v>
      </c>
      <c r="J8" s="1">
        <v>-0.26217000000000001</v>
      </c>
      <c r="K8" s="1">
        <v>-0.56406999999999996</v>
      </c>
    </row>
    <row r="9" spans="1:11" ht="16.2" thickBot="1" x14ac:dyDescent="0.35">
      <c r="A9" s="24" t="s">
        <v>0</v>
      </c>
      <c r="B9" s="1">
        <v>-5889</v>
      </c>
      <c r="C9" s="1">
        <v>-5823</v>
      </c>
      <c r="D9" s="1">
        <v>-7112</v>
      </c>
      <c r="E9" s="1">
        <v>-7777</v>
      </c>
      <c r="F9" s="1">
        <v>-6902</v>
      </c>
      <c r="G9" s="1">
        <v>-6150</v>
      </c>
      <c r="H9" s="1">
        <v>-6619</v>
      </c>
      <c r="I9" s="1">
        <v>-9050</v>
      </c>
      <c r="J9" s="1">
        <v>-10881</v>
      </c>
      <c r="K9" s="1">
        <v>-12205</v>
      </c>
    </row>
    <row r="10" spans="1:11" ht="16.2" thickBot="1" x14ac:dyDescent="0.35">
      <c r="A10" s="24" t="s">
        <v>20</v>
      </c>
      <c r="B10" s="1">
        <v>38</v>
      </c>
      <c r="C10" s="1">
        <v>10</v>
      </c>
      <c r="D10" s="1">
        <v>7112</v>
      </c>
      <c r="E10" s="1">
        <v>-209</v>
      </c>
      <c r="F10" s="1">
        <v>6902</v>
      </c>
      <c r="G10" s="1">
        <v>6150</v>
      </c>
      <c r="H10" s="1">
        <v>6619</v>
      </c>
      <c r="I10" s="1">
        <v>3587</v>
      </c>
      <c r="J10" s="1">
        <v>0</v>
      </c>
      <c r="K10" s="1">
        <v>0</v>
      </c>
    </row>
    <row r="11" spans="1:11" ht="16.2" thickBot="1" x14ac:dyDescent="0.35">
      <c r="A11" s="24" t="s">
        <v>19</v>
      </c>
      <c r="B11" s="1">
        <v>-13500</v>
      </c>
      <c r="C11" s="1">
        <v>-7810</v>
      </c>
      <c r="D11" s="1">
        <v>-9285</v>
      </c>
      <c r="E11" s="1">
        <v>-8273</v>
      </c>
      <c r="F11" s="1">
        <v>-4282</v>
      </c>
      <c r="G11" s="1">
        <v>-4629</v>
      </c>
      <c r="H11" s="1">
        <v>-994</v>
      </c>
      <c r="I11" s="1">
        <v>-2018</v>
      </c>
      <c r="J11" s="1">
        <v>-2827</v>
      </c>
      <c r="K11" s="1">
        <v>-3071</v>
      </c>
    </row>
    <row r="12" spans="1:11" ht="16.2" thickBot="1" x14ac:dyDescent="0.35">
      <c r="A12" s="24" t="s">
        <v>18</v>
      </c>
      <c r="B12" s="1">
        <v>11748</v>
      </c>
      <c r="C12" s="1">
        <v>7760</v>
      </c>
      <c r="D12" s="1">
        <v>3122</v>
      </c>
      <c r="E12" s="1">
        <v>8896</v>
      </c>
      <c r="F12" s="1">
        <v>-3002</v>
      </c>
      <c r="G12" s="1">
        <v>993</v>
      </c>
      <c r="H12" s="1">
        <v>-5395</v>
      </c>
      <c r="I12" s="1">
        <v>2709</v>
      </c>
      <c r="J12" s="1">
        <v>4160</v>
      </c>
      <c r="K12" s="1">
        <v>3907</v>
      </c>
    </row>
    <row r="13" spans="1:11" ht="16.2" thickBot="1" x14ac:dyDescent="0.35">
      <c r="A13" s="26" t="s">
        <v>17</v>
      </c>
      <c r="B13" s="27">
        <f t="shared" ref="B13:K13" si="1">B9+B10+B11+B12</f>
        <v>-7603</v>
      </c>
      <c r="C13" s="27">
        <f t="shared" si="1"/>
        <v>-5863</v>
      </c>
      <c r="D13" s="27">
        <f t="shared" si="1"/>
        <v>-6163</v>
      </c>
      <c r="E13" s="27">
        <f t="shared" si="1"/>
        <v>-7363</v>
      </c>
      <c r="F13" s="27">
        <f t="shared" si="1"/>
        <v>-7284</v>
      </c>
      <c r="G13" s="27">
        <f t="shared" si="1"/>
        <v>-3636</v>
      </c>
      <c r="H13" s="27">
        <f t="shared" si="1"/>
        <v>-6389</v>
      </c>
      <c r="I13" s="27">
        <f t="shared" si="1"/>
        <v>-4772</v>
      </c>
      <c r="J13" s="27">
        <f t="shared" si="1"/>
        <v>-9548</v>
      </c>
      <c r="K13" s="27">
        <f t="shared" si="1"/>
        <v>-11369</v>
      </c>
    </row>
    <row r="14" spans="1:11" ht="16.2" thickBot="1" x14ac:dyDescent="0.35">
      <c r="A14" s="24" t="s">
        <v>16</v>
      </c>
      <c r="B14" s="1">
        <v>-1917</v>
      </c>
      <c r="C14" s="1">
        <v>-2121</v>
      </c>
      <c r="D14" s="1">
        <v>-2324</v>
      </c>
      <c r="E14" s="1">
        <v>-2630</v>
      </c>
      <c r="F14" s="1">
        <v>-2366</v>
      </c>
      <c r="G14" s="1">
        <v>-1671</v>
      </c>
      <c r="H14" s="1">
        <v>-1253</v>
      </c>
      <c r="I14" s="1">
        <v>-3827</v>
      </c>
      <c r="J14" s="1">
        <v>-5430</v>
      </c>
      <c r="K14" s="1">
        <v>-3781</v>
      </c>
    </row>
    <row r="15" spans="1:11" ht="16.2" thickBot="1" x14ac:dyDescent="0.35">
      <c r="A15" s="24" t="s">
        <v>15</v>
      </c>
      <c r="B15" s="1">
        <v>23</v>
      </c>
      <c r="C15" s="1">
        <v>20</v>
      </c>
      <c r="D15" s="1">
        <v>38</v>
      </c>
      <c r="E15" s="1">
        <v>25</v>
      </c>
      <c r="F15" s="1">
        <v>33</v>
      </c>
      <c r="G15" s="1">
        <v>28</v>
      </c>
      <c r="H15" s="1">
        <v>103</v>
      </c>
      <c r="I15" s="1">
        <v>1363</v>
      </c>
      <c r="J15" s="1">
        <v>1242</v>
      </c>
      <c r="K15" s="1">
        <v>1024</v>
      </c>
    </row>
    <row r="16" spans="1:11" ht="16.2" thickBot="1" x14ac:dyDescent="0.35">
      <c r="A16" s="24" t="s">
        <v>14</v>
      </c>
      <c r="B16" s="1">
        <v>6898</v>
      </c>
      <c r="C16" s="1">
        <v>6494</v>
      </c>
      <c r="D16" s="1">
        <v>3858</v>
      </c>
      <c r="E16" s="1">
        <v>6901</v>
      </c>
      <c r="F16" s="1">
        <v>7123</v>
      </c>
      <c r="G16" s="1">
        <v>-6611</v>
      </c>
      <c r="H16" s="1">
        <v>-5585</v>
      </c>
      <c r="I16" s="1">
        <v>-15520</v>
      </c>
      <c r="J16" s="1">
        <v>-2485</v>
      </c>
      <c r="K16" s="1">
        <v>8523</v>
      </c>
    </row>
    <row r="17" spans="1:11" ht="16.2" thickBot="1" x14ac:dyDescent="0.35">
      <c r="A17" s="26" t="s">
        <v>13</v>
      </c>
      <c r="B17" s="27">
        <f t="shared" ref="B17:K17" si="2">B14+B15+B16</f>
        <v>5004</v>
      </c>
      <c r="C17" s="27">
        <f t="shared" si="2"/>
        <v>4393</v>
      </c>
      <c r="D17" s="27">
        <f t="shared" si="2"/>
        <v>1572</v>
      </c>
      <c r="E17" s="27">
        <f t="shared" si="2"/>
        <v>4296</v>
      </c>
      <c r="F17" s="27">
        <f t="shared" si="2"/>
        <v>4790</v>
      </c>
      <c r="G17" s="27">
        <f t="shared" si="2"/>
        <v>-8254</v>
      </c>
      <c r="H17" s="27">
        <f t="shared" si="2"/>
        <v>-6735</v>
      </c>
      <c r="I17" s="27">
        <f t="shared" si="2"/>
        <v>-17984</v>
      </c>
      <c r="J17" s="27">
        <f t="shared" si="2"/>
        <v>-6673</v>
      </c>
      <c r="K17" s="27">
        <f t="shared" si="2"/>
        <v>5766</v>
      </c>
    </row>
    <row r="18" spans="1:11" x14ac:dyDescent="0.3">
      <c r="A18" s="24" t="s">
        <v>12</v>
      </c>
      <c r="B18" s="1">
        <f t="shared" ref="B18:K18" si="3">B7+B13+B17</f>
        <v>-1639</v>
      </c>
      <c r="C18" s="1">
        <f t="shared" si="3"/>
        <v>1703</v>
      </c>
      <c r="D18" s="1">
        <f t="shared" si="3"/>
        <v>1318</v>
      </c>
      <c r="E18" s="1">
        <f t="shared" si="3"/>
        <v>1984</v>
      </c>
      <c r="F18" s="1">
        <f t="shared" si="3"/>
        <v>1168.0000000000009</v>
      </c>
      <c r="G18" s="1">
        <f t="shared" si="3"/>
        <v>1361</v>
      </c>
      <c r="H18" s="1">
        <f t="shared" si="3"/>
        <v>2778.9999999999982</v>
      </c>
      <c r="I18" s="1">
        <f t="shared" si="3"/>
        <v>767</v>
      </c>
      <c r="J18" s="1">
        <f t="shared" si="3"/>
        <v>1135</v>
      </c>
      <c r="K18" s="1">
        <f t="shared" si="3"/>
        <v>1963</v>
      </c>
    </row>
    <row r="19" spans="1:11" x14ac:dyDescent="0.3">
      <c r="A19" s="21" t="s">
        <v>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A20" s="24" t="s">
        <v>11</v>
      </c>
      <c r="C20" s="28" t="e">
        <f>(C19+B19)/B19</f>
        <v>#DIV/0!</v>
      </c>
      <c r="D20" s="28" t="e">
        <f>(D19+C19)/C19</f>
        <v>#DIV/0!</v>
      </c>
      <c r="E20" s="28" t="e">
        <f>(E19-D19)/-D19</f>
        <v>#DIV/0!</v>
      </c>
      <c r="F20" s="28" t="e">
        <f>(F19-E19)/-E19</f>
        <v>#DIV/0!</v>
      </c>
      <c r="G20" s="28" t="e">
        <f>(G19-F19)/-F19</f>
        <v>#DIV/0!</v>
      </c>
      <c r="H20" s="28" t="e">
        <f>(H19-G19)/G19</f>
        <v>#DIV/0!</v>
      </c>
      <c r="I20" s="28" t="e">
        <f t="shared" ref="I20:J20" si="4">(I19-H19)/H19</f>
        <v>#DIV/0!</v>
      </c>
      <c r="J20" s="28" t="e">
        <f t="shared" si="4"/>
        <v>#DIV/0!</v>
      </c>
      <c r="K20" s="28" t="e">
        <f>(K19-J19)/J19</f>
        <v>#DIV/0!</v>
      </c>
    </row>
    <row r="21" spans="1:11" x14ac:dyDescent="0.3">
      <c r="A21" s="24" t="s">
        <v>10</v>
      </c>
    </row>
    <row r="22" spans="1:11" x14ac:dyDescent="0.3">
      <c r="A22" s="24" t="s">
        <v>9</v>
      </c>
    </row>
    <row r="24" spans="1:11" ht="16.2" thickBot="1" x14ac:dyDescent="0.35"/>
    <row r="25" spans="1:1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3">
      <c r="B27" s="25"/>
      <c r="C27" s="25"/>
      <c r="D27" s="25"/>
      <c r="E27" s="25"/>
      <c r="F27" s="25"/>
      <c r="G27" s="25"/>
      <c r="H27" s="25"/>
      <c r="I27" s="25"/>
      <c r="J27" s="25"/>
      <c r="K27" s="2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43CF-0743-4105-B7CA-B61FB11F193C}">
  <dimension ref="A1:X55"/>
  <sheetViews>
    <sheetView zoomScale="80" zoomScaleNormal="80" workbookViewId="0">
      <selection activeCell="D61" sqref="D61"/>
    </sheetView>
  </sheetViews>
  <sheetFormatPr defaultColWidth="8.19921875" defaultRowHeight="15.6" x14ac:dyDescent="0.3"/>
  <cols>
    <col min="1" max="1" width="52.69921875" style="32" customWidth="1"/>
    <col min="2" max="2" width="8.296875" bestFit="1" customWidth="1"/>
    <col min="3" max="3" width="16.09765625" bestFit="1" customWidth="1"/>
    <col min="4" max="6" width="15.5" bestFit="1" customWidth="1"/>
    <col min="7" max="8" width="10.59765625" customWidth="1"/>
    <col min="9" max="10" width="10.59765625" style="32" customWidth="1"/>
    <col min="11" max="11" width="8.296875" style="32" bestFit="1" customWidth="1"/>
    <col min="12" max="16384" width="8.19921875" style="32"/>
  </cols>
  <sheetData>
    <row r="1" spans="1:11" x14ac:dyDescent="0.3">
      <c r="A1" s="26" t="s">
        <v>26</v>
      </c>
      <c r="B1" s="26">
        <v>2015</v>
      </c>
      <c r="C1" s="26">
        <v>2016</v>
      </c>
      <c r="D1" s="26">
        <v>2017</v>
      </c>
      <c r="E1" s="26">
        <v>2018</v>
      </c>
      <c r="F1" s="26">
        <v>2019</v>
      </c>
      <c r="G1" s="26">
        <v>2020</v>
      </c>
      <c r="H1" s="26">
        <v>2021</v>
      </c>
      <c r="I1" s="26">
        <v>2022</v>
      </c>
      <c r="J1" s="26">
        <v>2023</v>
      </c>
      <c r="K1" s="26">
        <v>2024</v>
      </c>
    </row>
    <row r="2" spans="1:11" ht="16.2" thickBot="1" x14ac:dyDescent="0.3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.2" thickBot="1" x14ac:dyDescent="0.35">
      <c r="A3" s="24" t="s">
        <v>28</v>
      </c>
      <c r="B3" s="1">
        <v>18634</v>
      </c>
      <c r="C3" s="1">
        <v>20462</v>
      </c>
      <c r="D3" s="1">
        <v>18833</v>
      </c>
      <c r="E3" s="1">
        <v>18038</v>
      </c>
      <c r="F3" s="1">
        <v>28113</v>
      </c>
      <c r="G3" s="1">
        <v>24329</v>
      </c>
      <c r="H3" s="1">
        <v>33432</v>
      </c>
      <c r="I3" s="1">
        <v>39123</v>
      </c>
      <c r="J3" s="1">
        <v>29738</v>
      </c>
      <c r="K3" s="1">
        <v>43522</v>
      </c>
    </row>
    <row r="4" spans="1:11" ht="16.2" thickBot="1" x14ac:dyDescent="0.35">
      <c r="A4" s="24" t="s">
        <v>29</v>
      </c>
      <c r="B4" s="1">
        <v>-1301</v>
      </c>
      <c r="C4" s="1">
        <v>7292</v>
      </c>
      <c r="D4" s="1">
        <v>13913</v>
      </c>
      <c r="E4" s="1">
        <v>15643</v>
      </c>
      <c r="F4" s="1">
        <v>18356</v>
      </c>
      <c r="G4" s="1">
        <v>11667</v>
      </c>
      <c r="H4" s="1">
        <v>20126</v>
      </c>
      <c r="I4" s="1">
        <v>22070</v>
      </c>
      <c r="J4" s="1">
        <v>23194</v>
      </c>
      <c r="K4" s="1">
        <v>16806</v>
      </c>
    </row>
    <row r="5" spans="1:11" ht="16.2" thickBot="1" x14ac:dyDescent="0.35">
      <c r="A5" s="24" t="s">
        <v>30</v>
      </c>
      <c r="B5" s="1">
        <v>-3238</v>
      </c>
      <c r="C5" s="1">
        <v>-3315</v>
      </c>
      <c r="D5" s="1">
        <v>-3664</v>
      </c>
      <c r="E5" s="1">
        <v>-3804</v>
      </c>
      <c r="F5" s="1">
        <v>-2914</v>
      </c>
      <c r="G5" s="1">
        <v>-2646</v>
      </c>
      <c r="H5" s="1">
        <v>-4216</v>
      </c>
      <c r="I5" s="1">
        <v>-4416</v>
      </c>
      <c r="J5" s="1">
        <v>-7716</v>
      </c>
      <c r="K5" s="1">
        <v>-6187</v>
      </c>
    </row>
    <row r="6" spans="1:11" ht="18" thickBot="1" x14ac:dyDescent="0.35">
      <c r="A6" s="24" t="s">
        <v>31</v>
      </c>
      <c r="B6" s="1">
        <v>9743</v>
      </c>
      <c r="C6" s="1">
        <v>10100</v>
      </c>
      <c r="D6" s="1">
        <v>10562</v>
      </c>
      <c r="E6" s="1">
        <v>11034</v>
      </c>
      <c r="F6" s="1">
        <v>12046</v>
      </c>
      <c r="G6" s="1">
        <v>27069</v>
      </c>
      <c r="H6" s="1">
        <v>27473</v>
      </c>
      <c r="I6" s="1">
        <v>13364</v>
      </c>
      <c r="J6" s="1">
        <v>11727</v>
      </c>
      <c r="K6" s="1">
        <v>12858</v>
      </c>
    </row>
    <row r="7" spans="1:11" ht="18" thickBot="1" x14ac:dyDescent="0.35">
      <c r="A7" s="24" t="s">
        <v>32</v>
      </c>
      <c r="B7" s="1">
        <v>3262</v>
      </c>
      <c r="C7" s="1">
        <v>3586</v>
      </c>
      <c r="D7" s="1">
        <v>3734</v>
      </c>
      <c r="E7" s="1">
        <v>3668</v>
      </c>
      <c r="F7" s="1">
        <v>3665</v>
      </c>
      <c r="G7" s="1"/>
      <c r="H7" s="1"/>
      <c r="I7" s="1">
        <v>5144</v>
      </c>
      <c r="J7" s="1">
        <v>5184</v>
      </c>
      <c r="K7" s="1">
        <v>7209</v>
      </c>
    </row>
    <row r="8" spans="1:11" ht="16.2" thickBot="1" x14ac:dyDescent="0.35">
      <c r="A8" s="24" t="s">
        <v>72</v>
      </c>
      <c r="B8" s="1"/>
      <c r="C8" s="1"/>
      <c r="D8" s="1"/>
      <c r="E8" s="1"/>
      <c r="F8" s="1"/>
      <c r="G8" s="1">
        <v>806</v>
      </c>
      <c r="H8" s="1">
        <v>992</v>
      </c>
      <c r="I8" s="1"/>
      <c r="J8" s="1"/>
      <c r="K8" s="1"/>
    </row>
    <row r="9" spans="1:11" ht="18" thickBot="1" x14ac:dyDescent="0.35">
      <c r="A9" s="24" t="s">
        <v>33</v>
      </c>
      <c r="B9" s="1">
        <v>37</v>
      </c>
      <c r="C9" s="1">
        <v>130</v>
      </c>
      <c r="D9" s="1">
        <v>136</v>
      </c>
      <c r="E9" s="1">
        <v>170</v>
      </c>
      <c r="F9" s="1">
        <v>300</v>
      </c>
      <c r="G9" s="1"/>
      <c r="H9" s="1"/>
      <c r="I9" s="1">
        <v>2185</v>
      </c>
      <c r="J9" s="1">
        <v>717</v>
      </c>
      <c r="K9" s="1">
        <v>710</v>
      </c>
    </row>
    <row r="10" spans="1:11" ht="18" thickBot="1" x14ac:dyDescent="0.35">
      <c r="A10" s="24" t="s">
        <v>34</v>
      </c>
      <c r="B10" s="1">
        <v>6651</v>
      </c>
      <c r="C10" s="1">
        <v>7107</v>
      </c>
      <c r="D10" s="1">
        <v>7734</v>
      </c>
      <c r="E10" s="1">
        <v>7689</v>
      </c>
      <c r="F10" s="1">
        <v>8428</v>
      </c>
      <c r="G10" s="1"/>
      <c r="H10" s="1"/>
      <c r="I10" s="1">
        <v>9977</v>
      </c>
      <c r="J10" s="1">
        <v>10655</v>
      </c>
      <c r="K10" s="1">
        <v>11279</v>
      </c>
    </row>
    <row r="11" spans="1:11" ht="16.2" thickBot="1" x14ac:dyDescent="0.35">
      <c r="A11" s="24" t="s">
        <v>35</v>
      </c>
      <c r="B11" s="1">
        <v>-1581</v>
      </c>
      <c r="C11" s="1">
        <v>-222</v>
      </c>
      <c r="D11" s="1">
        <v>-25</v>
      </c>
      <c r="E11" s="1">
        <v>98</v>
      </c>
      <c r="F11" s="1">
        <v>-4</v>
      </c>
      <c r="G11" s="1"/>
      <c r="H11" s="1"/>
      <c r="I11" s="1">
        <v>30</v>
      </c>
      <c r="J11" s="1">
        <v>208</v>
      </c>
      <c r="K11" s="1">
        <v>110</v>
      </c>
    </row>
    <row r="12" spans="1:11" ht="16.2" thickBot="1" x14ac:dyDescent="0.35">
      <c r="A12" s="24" t="s">
        <v>36</v>
      </c>
      <c r="B12" s="1">
        <v>297</v>
      </c>
      <c r="C12" s="1">
        <v>377</v>
      </c>
      <c r="D12" s="1">
        <v>274</v>
      </c>
      <c r="E12" s="1">
        <v>244</v>
      </c>
      <c r="F12" s="1">
        <v>460</v>
      </c>
      <c r="G12" s="1">
        <v>536</v>
      </c>
      <c r="H12" s="1">
        <v>787</v>
      </c>
      <c r="I12" s="1">
        <v>568</v>
      </c>
      <c r="J12" s="1">
        <v>271</v>
      </c>
      <c r="K12" s="1">
        <v>2362</v>
      </c>
    </row>
    <row r="13" spans="1:11" ht="16.2" thickBot="1" x14ac:dyDescent="0.35">
      <c r="A13" s="24" t="s">
        <v>37</v>
      </c>
      <c r="B13" s="1">
        <v>2102</v>
      </c>
      <c r="C13" s="1">
        <v>716</v>
      </c>
      <c r="D13" s="1">
        <v>-480</v>
      </c>
      <c r="E13" s="1">
        <v>347</v>
      </c>
      <c r="F13" s="1">
        <v>-730</v>
      </c>
      <c r="G13" s="1">
        <v>-2461</v>
      </c>
      <c r="H13" s="1">
        <v>-1473</v>
      </c>
      <c r="I13" s="1">
        <v>-539</v>
      </c>
      <c r="J13" s="1">
        <v>3953</v>
      </c>
      <c r="K13" s="1">
        <v>903</v>
      </c>
    </row>
    <row r="14" spans="1:11" ht="16.2" thickBot="1" x14ac:dyDescent="0.35">
      <c r="A14" s="24" t="s">
        <v>38</v>
      </c>
      <c r="B14" s="1">
        <v>-3149</v>
      </c>
      <c r="C14" s="1">
        <v>-3637</v>
      </c>
      <c r="D14" s="1">
        <v>-4198</v>
      </c>
      <c r="E14" s="1">
        <v>-5372</v>
      </c>
      <c r="F14" s="1">
        <v>-674</v>
      </c>
      <c r="G14" s="1">
        <v>1334</v>
      </c>
      <c r="H14" s="1">
        <v>2110</v>
      </c>
      <c r="I14" s="1">
        <v>-8385</v>
      </c>
      <c r="J14" s="1">
        <v>-2071</v>
      </c>
      <c r="K14" s="1">
        <v>-2695</v>
      </c>
    </row>
    <row r="15" spans="1:11" ht="16.2" thickBot="1" x14ac:dyDescent="0.35">
      <c r="A15" s="24" t="s">
        <v>39</v>
      </c>
      <c r="B15" s="1">
        <v>-1807</v>
      </c>
      <c r="C15" s="1">
        <v>-2155</v>
      </c>
      <c r="D15" s="1">
        <v>-1660</v>
      </c>
      <c r="E15" s="1">
        <v>-6400</v>
      </c>
      <c r="F15" s="1">
        <v>-893</v>
      </c>
      <c r="G15" s="1">
        <v>712</v>
      </c>
      <c r="H15" s="1">
        <v>1888</v>
      </c>
      <c r="I15" s="1">
        <v>-3065</v>
      </c>
      <c r="J15" s="1">
        <v>-4361</v>
      </c>
      <c r="K15" s="1">
        <v>-2083</v>
      </c>
    </row>
    <row r="16" spans="1:11" ht="16.2" thickBot="1" x14ac:dyDescent="0.35">
      <c r="A16" s="24" t="s">
        <v>40</v>
      </c>
      <c r="B16" s="1">
        <v>2807</v>
      </c>
      <c r="C16" s="1">
        <v>5048</v>
      </c>
      <c r="D16" s="1">
        <v>5302</v>
      </c>
      <c r="E16" s="1">
        <v>3645</v>
      </c>
      <c r="F16" s="1">
        <v>2297</v>
      </c>
      <c r="G16" s="1">
        <v>540</v>
      </c>
      <c r="H16" s="1">
        <v>1856</v>
      </c>
      <c r="I16" s="1">
        <v>8713</v>
      </c>
      <c r="J16" s="1">
        <v>5272</v>
      </c>
      <c r="K16" s="1">
        <v>52</v>
      </c>
    </row>
    <row r="17" spans="1:11" ht="16.2" thickBot="1" x14ac:dyDescent="0.35">
      <c r="A17" s="24" t="s">
        <v>41</v>
      </c>
      <c r="B17" s="1">
        <v>18329</v>
      </c>
      <c r="C17" s="1">
        <v>5966</v>
      </c>
      <c r="D17" s="1">
        <v>-9443</v>
      </c>
      <c r="E17" s="1">
        <v>-762</v>
      </c>
      <c r="F17" s="1">
        <v>1646</v>
      </c>
      <c r="G17" s="1">
        <v>-2</v>
      </c>
      <c r="H17" s="1">
        <v>951</v>
      </c>
      <c r="I17" s="1">
        <v>-2144</v>
      </c>
      <c r="J17" s="1">
        <v>620</v>
      </c>
      <c r="K17" s="1">
        <v>4247</v>
      </c>
    </row>
    <row r="18" spans="1:11" ht="16.2" thickBot="1" x14ac:dyDescent="0.35">
      <c r="A18" s="24" t="s">
        <v>42</v>
      </c>
      <c r="B18" s="1">
        <v>-10808</v>
      </c>
      <c r="C18" s="1">
        <v>-12074</v>
      </c>
      <c r="D18" s="1">
        <v>-11478</v>
      </c>
      <c r="E18" s="1">
        <v>-11647</v>
      </c>
      <c r="F18" s="1">
        <v>-13204</v>
      </c>
      <c r="G18" s="1">
        <v>-12914</v>
      </c>
      <c r="H18" s="1">
        <v>-16205</v>
      </c>
      <c r="I18" s="1">
        <v>-8711</v>
      </c>
      <c r="J18" s="1">
        <v>-14964</v>
      </c>
      <c r="K18" s="1">
        <v>-19358</v>
      </c>
    </row>
    <row r="19" spans="1:11" ht="16.2" thickBot="1" x14ac:dyDescent="0.35">
      <c r="A19" s="24" t="s">
        <v>43</v>
      </c>
      <c r="B19" s="1">
        <v>-7663</v>
      </c>
      <c r="C19" s="1">
        <v>-9490</v>
      </c>
      <c r="D19" s="1">
        <v>-11891</v>
      </c>
      <c r="E19" s="1">
        <v>-7282</v>
      </c>
      <c r="F19" s="1">
        <v>-10796</v>
      </c>
      <c r="G19" s="1">
        <v>260</v>
      </c>
      <c r="H19" s="1">
        <v>4345</v>
      </c>
      <c r="I19" s="1">
        <v>-6294</v>
      </c>
      <c r="J19" s="1">
        <v>-13332</v>
      </c>
      <c r="K19" s="1">
        <v>-9061</v>
      </c>
    </row>
    <row r="20" spans="1:11" ht="16.2" thickBot="1" x14ac:dyDescent="0.35">
      <c r="A20" s="26" t="s">
        <v>44</v>
      </c>
      <c r="B20" s="27">
        <f>SUM(B4:B19)</f>
        <v>13681</v>
      </c>
      <c r="C20" s="27">
        <f t="shared" ref="C20:F20" si="0">SUM(C4:C19)</f>
        <v>9429</v>
      </c>
      <c r="D20" s="27">
        <f t="shared" si="0"/>
        <v>-1184</v>
      </c>
      <c r="E20" s="27">
        <f t="shared" si="0"/>
        <v>7271</v>
      </c>
      <c r="F20" s="27">
        <f t="shared" si="0"/>
        <v>17983</v>
      </c>
      <c r="G20" s="27">
        <f>SUM(G4:G19)</f>
        <v>24901</v>
      </c>
      <c r="H20" s="27">
        <f>SUM(H4:H19)</f>
        <v>38634</v>
      </c>
      <c r="I20" s="27">
        <f>SUM(I4:I19)</f>
        <v>28497</v>
      </c>
      <c r="J20" s="27">
        <f>SUM(J4:J19)</f>
        <v>19357</v>
      </c>
      <c r="K20" s="27">
        <f>SUM(K4:K19)</f>
        <v>17152</v>
      </c>
    </row>
    <row r="21" spans="1:11" ht="16.2" thickBot="1" x14ac:dyDescent="0.35">
      <c r="A21" s="24" t="s">
        <v>45</v>
      </c>
      <c r="B21" s="1">
        <v>-13213</v>
      </c>
      <c r="C21" s="1">
        <v>-13152</v>
      </c>
      <c r="D21" s="1">
        <v>-13052</v>
      </c>
      <c r="E21" s="1">
        <v>-13729</v>
      </c>
      <c r="F21" s="1">
        <v>-14230</v>
      </c>
      <c r="G21" s="1">
        <v>-11273</v>
      </c>
      <c r="H21" s="1">
        <v>-10655</v>
      </c>
      <c r="I21" s="1">
        <v>-12948</v>
      </c>
      <c r="J21" s="1">
        <v>-14653</v>
      </c>
      <c r="K21" s="1">
        <v>-17202</v>
      </c>
    </row>
    <row r="22" spans="1:11" ht="16.2" thickBot="1" x14ac:dyDescent="0.35">
      <c r="A22" s="24" t="s">
        <v>46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2" thickBot="1" x14ac:dyDescent="0.35">
      <c r="A23" s="24" t="s">
        <v>47</v>
      </c>
      <c r="B23" s="1">
        <v>-5021</v>
      </c>
      <c r="C23" s="1">
        <v>-5750</v>
      </c>
      <c r="D23" s="1">
        <v>-5260</v>
      </c>
      <c r="E23" s="1">
        <v>-5234</v>
      </c>
      <c r="F23" s="1">
        <v>-5171</v>
      </c>
      <c r="G23" s="1">
        <v>-6473</v>
      </c>
      <c r="H23" s="1">
        <v>-7843</v>
      </c>
      <c r="I23" s="1">
        <v>-9723</v>
      </c>
      <c r="J23" s="1">
        <v>-11142</v>
      </c>
      <c r="K23" s="1">
        <v>-10244</v>
      </c>
    </row>
    <row r="24" spans="1:11" ht="16.2" thickBot="1" x14ac:dyDescent="0.35">
      <c r="A24" s="24" t="s">
        <v>48</v>
      </c>
      <c r="B24" s="1">
        <v>-179</v>
      </c>
      <c r="C24" s="1">
        <v>-119</v>
      </c>
      <c r="D24" s="1">
        <v>-277</v>
      </c>
      <c r="E24" s="1">
        <v>-470</v>
      </c>
      <c r="F24" s="1">
        <v>-673</v>
      </c>
      <c r="G24" s="36">
        <v>26</v>
      </c>
      <c r="H24" s="35">
        <v>-3158</v>
      </c>
      <c r="I24" s="1">
        <v>-1122</v>
      </c>
      <c r="J24" s="1">
        <v>-675</v>
      </c>
      <c r="K24" s="1">
        <v>-284</v>
      </c>
    </row>
    <row r="25" spans="1:11" ht="16.2" thickBot="1" x14ac:dyDescent="0.35">
      <c r="A25" s="24" t="s">
        <v>49</v>
      </c>
      <c r="B25" s="1">
        <v>-817</v>
      </c>
      <c r="C25" s="1">
        <v>-309</v>
      </c>
      <c r="D25" s="1">
        <v>-561</v>
      </c>
      <c r="E25" s="1">
        <v>-420</v>
      </c>
      <c r="F25" s="1">
        <v>-420</v>
      </c>
      <c r="G25" s="35">
        <v>-1660</v>
      </c>
      <c r="H25" s="35">
        <v>-2741</v>
      </c>
      <c r="I25" s="1">
        <v>-2504</v>
      </c>
      <c r="J25" s="1">
        <v>-2041</v>
      </c>
      <c r="K25" s="1">
        <v>-2152</v>
      </c>
    </row>
    <row r="26" spans="1:11" ht="16.2" thickBot="1" x14ac:dyDescent="0.35">
      <c r="A26" s="24" t="s">
        <v>50</v>
      </c>
      <c r="B26" s="1">
        <v>0</v>
      </c>
      <c r="C26" s="1">
        <v>-7</v>
      </c>
      <c r="D26" s="1">
        <v>496</v>
      </c>
      <c r="E26" s="1">
        <v>-26</v>
      </c>
      <c r="F26" s="1">
        <v>3</v>
      </c>
      <c r="G26" s="36">
        <v>402</v>
      </c>
      <c r="H26" s="36">
        <v>-304</v>
      </c>
      <c r="I26" s="1">
        <v>372</v>
      </c>
      <c r="J26" s="1">
        <v>-63</v>
      </c>
      <c r="K26" s="1">
        <v>-148</v>
      </c>
    </row>
    <row r="27" spans="1:11" ht="16.2" thickBot="1" x14ac:dyDescent="0.35">
      <c r="A27" s="24" t="s">
        <v>51</v>
      </c>
      <c r="B27" s="1">
        <v>3173</v>
      </c>
      <c r="C27" s="1">
        <v>2190</v>
      </c>
      <c r="D27" s="1">
        <v>24</v>
      </c>
      <c r="E27" s="1">
        <v>210</v>
      </c>
      <c r="F27" s="1">
        <v>177</v>
      </c>
      <c r="G27" s="36">
        <v>195</v>
      </c>
      <c r="H27" s="36">
        <v>52</v>
      </c>
      <c r="I27" s="1">
        <v>35</v>
      </c>
      <c r="J27" s="1">
        <v>41</v>
      </c>
      <c r="K27" s="1">
        <v>231</v>
      </c>
    </row>
    <row r="28" spans="1:11" ht="16.2" thickBot="1" x14ac:dyDescent="0.35">
      <c r="A28" s="24" t="s">
        <v>52</v>
      </c>
      <c r="B28" s="1">
        <v>533</v>
      </c>
      <c r="C28" s="1">
        <v>351</v>
      </c>
      <c r="D28" s="1">
        <v>411</v>
      </c>
      <c r="E28" s="1">
        <v>282</v>
      </c>
      <c r="F28" s="1">
        <v>237</v>
      </c>
      <c r="G28" s="36">
        <v>411</v>
      </c>
      <c r="H28" s="36">
        <v>469</v>
      </c>
      <c r="I28" s="1">
        <v>437</v>
      </c>
      <c r="J28" s="1">
        <v>501</v>
      </c>
      <c r="K28" s="1">
        <v>947</v>
      </c>
    </row>
    <row r="29" spans="1:11" ht="16.2" thickBot="1" x14ac:dyDescent="0.35">
      <c r="A29" s="24" t="s">
        <v>53</v>
      </c>
      <c r="B29" s="1">
        <v>-3916</v>
      </c>
      <c r="C29" s="1">
        <v>-1245</v>
      </c>
      <c r="D29" s="1">
        <v>1376</v>
      </c>
      <c r="E29" s="1">
        <v>-1378</v>
      </c>
      <c r="F29" s="1">
        <v>387</v>
      </c>
      <c r="G29" s="35">
        <v>-4462</v>
      </c>
      <c r="H29" s="35">
        <v>-1281</v>
      </c>
      <c r="I29" s="1">
        <v>-14885</v>
      </c>
      <c r="J29" s="1">
        <v>11273</v>
      </c>
      <c r="K29" s="1">
        <v>-203</v>
      </c>
    </row>
    <row r="30" spans="1:11" ht="16.2" thickBot="1" x14ac:dyDescent="0.35">
      <c r="A30" s="24" t="s">
        <v>54</v>
      </c>
      <c r="B30" s="1">
        <v>-1711</v>
      </c>
      <c r="C30" s="1">
        <v>-2638</v>
      </c>
      <c r="D30" s="1">
        <v>335</v>
      </c>
      <c r="E30" s="1">
        <v>-826</v>
      </c>
      <c r="F30" s="1">
        <v>-1456</v>
      </c>
      <c r="G30" s="36">
        <v>143</v>
      </c>
      <c r="H30" s="36">
        <v>-667</v>
      </c>
      <c r="I30" s="1">
        <v>-1483</v>
      </c>
      <c r="J30" s="1">
        <v>-3054</v>
      </c>
      <c r="K30" s="1">
        <v>-2517</v>
      </c>
    </row>
    <row r="31" spans="1:11" ht="16.2" thickBot="1" x14ac:dyDescent="0.35">
      <c r="A31" s="26" t="s">
        <v>55</v>
      </c>
      <c r="B31" s="27">
        <f>SUM(B21:B30)</f>
        <v>-21151</v>
      </c>
      <c r="C31" s="27">
        <f>SUM(C21:C30)</f>
        <v>-20679</v>
      </c>
      <c r="D31" s="27">
        <f>SUM(D21:D30)</f>
        <v>-16508</v>
      </c>
      <c r="E31" s="27">
        <f>SUM(E21:E30)</f>
        <v>-21591</v>
      </c>
      <c r="F31" s="27">
        <f>SUM(F21:F30)</f>
        <v>-21146</v>
      </c>
      <c r="G31" s="27">
        <f t="shared" ref="G31:I31" si="1">SUM(G21:G30)</f>
        <v>-22691</v>
      </c>
      <c r="H31" s="27">
        <f t="shared" si="1"/>
        <v>-26128</v>
      </c>
      <c r="I31" s="27">
        <f t="shared" si="1"/>
        <v>-41821</v>
      </c>
      <c r="J31" s="27">
        <f>SUM(J21:J30)</f>
        <v>-19813</v>
      </c>
      <c r="K31" s="27">
        <f>SUM(K21:K30)</f>
        <v>-31572</v>
      </c>
    </row>
    <row r="32" spans="1:11" ht="16.2" thickBot="1" x14ac:dyDescent="0.35">
      <c r="A32" s="24" t="s">
        <v>56</v>
      </c>
      <c r="B32" s="1">
        <v>2457</v>
      </c>
      <c r="C32" s="1" t="s">
        <v>74</v>
      </c>
      <c r="D32" s="1">
        <v>3473</v>
      </c>
      <c r="E32" s="1">
        <v>1491</v>
      </c>
      <c r="F32" s="1"/>
      <c r="G32" s="1">
        <v>2984</v>
      </c>
      <c r="H32" s="1">
        <v>-1071</v>
      </c>
      <c r="I32" s="1">
        <v>-235</v>
      </c>
      <c r="J32" s="1">
        <v>1003</v>
      </c>
      <c r="K32" s="1">
        <v>-1144</v>
      </c>
    </row>
    <row r="33" spans="1:11" ht="16.2" thickBot="1" x14ac:dyDescent="0.35">
      <c r="A33" s="24" t="s">
        <v>57</v>
      </c>
      <c r="B33" s="1">
        <v>-2516</v>
      </c>
      <c r="C33" s="1">
        <v>-364</v>
      </c>
      <c r="D33" s="1">
        <v>-1332</v>
      </c>
      <c r="E33" s="1">
        <v>-2375</v>
      </c>
      <c r="F33" s="1">
        <v>-2899</v>
      </c>
      <c r="G33" s="1">
        <v>-2952</v>
      </c>
      <c r="H33" s="1">
        <v>-3022</v>
      </c>
      <c r="I33" s="1">
        <v>-4362</v>
      </c>
      <c r="J33" s="1">
        <v>-11732</v>
      </c>
      <c r="K33" s="1">
        <v>-5779</v>
      </c>
    </row>
    <row r="34" spans="1:11" ht="16.2" thickBot="1" x14ac:dyDescent="0.35">
      <c r="A34" s="24" t="s">
        <v>58</v>
      </c>
      <c r="B34" s="1">
        <v>0</v>
      </c>
      <c r="C34" s="1">
        <v>-3</v>
      </c>
      <c r="D34" s="1"/>
      <c r="E34" s="1">
        <v>-28</v>
      </c>
      <c r="F34" s="1">
        <v>1368</v>
      </c>
      <c r="G34" s="1">
        <v>-238</v>
      </c>
      <c r="H34" s="1">
        <v>-590</v>
      </c>
      <c r="I34" s="1">
        <v>16198</v>
      </c>
      <c r="J34" s="1">
        <v>-8</v>
      </c>
      <c r="K34" s="1" t="s">
        <v>74</v>
      </c>
    </row>
    <row r="35" spans="1:11" ht="16.2" thickBot="1" x14ac:dyDescent="0.35">
      <c r="A35" s="24" t="s">
        <v>75</v>
      </c>
      <c r="B35" s="1">
        <v>13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ht="16.2" thickBot="1" x14ac:dyDescent="0.35">
      <c r="A36" s="24" t="s">
        <v>59</v>
      </c>
      <c r="B36" s="1">
        <v>22533</v>
      </c>
      <c r="C36" s="1">
        <v>14262</v>
      </c>
      <c r="D36" s="1">
        <v>30279</v>
      </c>
      <c r="E36" s="1">
        <v>35308</v>
      </c>
      <c r="F36" s="1">
        <v>25916</v>
      </c>
      <c r="G36" s="1">
        <v>25181</v>
      </c>
      <c r="H36" s="1">
        <v>32659</v>
      </c>
      <c r="I36" s="1">
        <v>23876</v>
      </c>
      <c r="J36" s="1">
        <v>37740</v>
      </c>
      <c r="K36" s="1">
        <v>38420</v>
      </c>
    </row>
    <row r="37" spans="1:11" ht="16.2" thickBot="1" x14ac:dyDescent="0.35">
      <c r="A37" s="24" t="s">
        <v>60</v>
      </c>
      <c r="B37" s="1">
        <v>-23755</v>
      </c>
      <c r="C37" s="1">
        <v>-23601</v>
      </c>
      <c r="D37" s="1">
        <v>-17877</v>
      </c>
      <c r="E37" s="1">
        <v>-15290</v>
      </c>
      <c r="F37" s="1">
        <v>-19784</v>
      </c>
      <c r="G37" s="1">
        <v>-19815</v>
      </c>
      <c r="H37" s="1">
        <v>-30557</v>
      </c>
      <c r="I37" s="1">
        <v>-25638</v>
      </c>
      <c r="J37" s="1">
        <v>-32582</v>
      </c>
      <c r="K37" s="1">
        <v>-32617</v>
      </c>
    </row>
    <row r="38" spans="1:11" ht="16.2" thickBot="1" x14ac:dyDescent="0.35">
      <c r="A38" s="33" t="s">
        <v>76</v>
      </c>
      <c r="B38" s="1"/>
      <c r="C38" s="1"/>
      <c r="D38" s="1"/>
      <c r="E38" s="1"/>
      <c r="F38" s="1"/>
      <c r="G38" s="1"/>
      <c r="H38" s="1"/>
      <c r="I38" s="1"/>
      <c r="J38" s="1"/>
      <c r="K38" s="1">
        <v>13122</v>
      </c>
    </row>
    <row r="39" spans="1:11" ht="16.2" thickBot="1" x14ac:dyDescent="0.35">
      <c r="A39" s="33" t="s">
        <v>77</v>
      </c>
      <c r="B39" s="1"/>
      <c r="C39" s="1"/>
      <c r="D39" s="1"/>
      <c r="E39" s="1"/>
      <c r="F39" s="1"/>
      <c r="G39" s="1"/>
      <c r="H39" s="1"/>
      <c r="I39" s="1"/>
      <c r="J39" s="1"/>
      <c r="K39" s="1">
        <v>-8341</v>
      </c>
    </row>
    <row r="40" spans="1:11" ht="16.2" thickBot="1" x14ac:dyDescent="0.35">
      <c r="A40" s="24" t="s">
        <v>61</v>
      </c>
      <c r="B40" s="1">
        <v>10360</v>
      </c>
      <c r="C40" s="1">
        <v>19455</v>
      </c>
      <c r="D40" s="1">
        <v>3109</v>
      </c>
      <c r="E40" s="1">
        <v>5488</v>
      </c>
      <c r="F40" s="1">
        <v>-4509</v>
      </c>
      <c r="G40" s="1">
        <v>3577</v>
      </c>
      <c r="H40" s="1">
        <v>-3928</v>
      </c>
      <c r="I40" s="1">
        <v>-4366</v>
      </c>
      <c r="J40" s="1">
        <v>22776</v>
      </c>
      <c r="K40" s="1">
        <v>8813</v>
      </c>
    </row>
    <row r="41" spans="1:11" ht="16.2" thickBot="1" x14ac:dyDescent="0.35">
      <c r="A41" s="24" t="s">
        <v>62</v>
      </c>
      <c r="B41" s="1">
        <v>-23</v>
      </c>
      <c r="C41" s="1">
        <v>-36</v>
      </c>
      <c r="D41" s="1">
        <v>-28</v>
      </c>
      <c r="E41" s="1">
        <v>-29</v>
      </c>
      <c r="F41" s="1">
        <v>-957</v>
      </c>
      <c r="G41" s="1">
        <v>-1100</v>
      </c>
      <c r="H41" s="1">
        <v>-1246</v>
      </c>
      <c r="I41" s="1">
        <v>-1248</v>
      </c>
      <c r="J41" s="1">
        <v>-1190</v>
      </c>
      <c r="K41" s="1">
        <v>-1334</v>
      </c>
    </row>
    <row r="42" spans="1:11" ht="16.2" thickBot="1" x14ac:dyDescent="0.35">
      <c r="A42" s="26" t="s">
        <v>63</v>
      </c>
      <c r="B42" s="27">
        <f t="shared" ref="B42" si="2">SUM(B32:B41)</f>
        <v>9069</v>
      </c>
      <c r="C42" s="27">
        <f>SUM(C32:C41)</f>
        <v>9713</v>
      </c>
      <c r="D42" s="27">
        <f t="shared" ref="D42:G42" si="3">SUM(D32:D41)</f>
        <v>17624</v>
      </c>
      <c r="E42" s="27">
        <f t="shared" si="3"/>
        <v>24565</v>
      </c>
      <c r="F42" s="27">
        <f t="shared" si="3"/>
        <v>-865</v>
      </c>
      <c r="G42" s="27">
        <f t="shared" si="3"/>
        <v>7637</v>
      </c>
      <c r="H42" s="27">
        <f>SUM(H32:H41)</f>
        <v>-7755</v>
      </c>
      <c r="I42" s="27">
        <f>SUM(I32:I41)</f>
        <v>4225</v>
      </c>
      <c r="J42" s="27">
        <f>SUM(J32:J41)</f>
        <v>16007</v>
      </c>
      <c r="K42" s="27">
        <f>SUM(K32:K41)</f>
        <v>11140</v>
      </c>
    </row>
    <row r="43" spans="1:11" ht="16.2" thickBot="1" x14ac:dyDescent="0.35">
      <c r="A43" s="24" t="s">
        <v>64</v>
      </c>
      <c r="B43" s="1">
        <v>232</v>
      </c>
      <c r="C43" s="1">
        <v>-91</v>
      </c>
      <c r="D43" s="1">
        <v>-727</v>
      </c>
      <c r="E43" s="1">
        <v>-173</v>
      </c>
      <c r="F43" s="1">
        <v>243</v>
      </c>
      <c r="G43" s="1">
        <v>-745</v>
      </c>
      <c r="H43" s="1">
        <v>942</v>
      </c>
      <c r="I43" s="1">
        <v>-285</v>
      </c>
      <c r="J43" s="1">
        <v>-1764</v>
      </c>
      <c r="K43" s="1">
        <v>55</v>
      </c>
    </row>
    <row r="44" spans="1:11" ht="16.2" thickBot="1" x14ac:dyDescent="0.35">
      <c r="A44" s="24" t="s">
        <v>65</v>
      </c>
      <c r="B44" s="1"/>
      <c r="C44" s="1"/>
      <c r="D44" s="1"/>
      <c r="E44" s="1">
        <v>-1</v>
      </c>
      <c r="F44" s="1">
        <v>1</v>
      </c>
      <c r="G44" s="1"/>
      <c r="H44" s="1">
        <v>-1</v>
      </c>
      <c r="I44" s="1">
        <v>1</v>
      </c>
      <c r="J44" s="1">
        <v>-2</v>
      </c>
      <c r="K44" s="1">
        <v>1</v>
      </c>
    </row>
    <row r="45" spans="1:11" ht="16.2" thickBot="1" x14ac:dyDescent="0.35">
      <c r="A45" s="24" t="s">
        <v>73</v>
      </c>
      <c r="B45" s="1"/>
      <c r="C45" s="1"/>
      <c r="D45" s="1"/>
      <c r="E45" s="1"/>
      <c r="F45" s="1"/>
      <c r="G45" s="1">
        <v>2</v>
      </c>
      <c r="H45" s="1"/>
      <c r="I45" s="1"/>
      <c r="J45" s="1"/>
      <c r="K45" s="1"/>
    </row>
    <row r="46" spans="1:11" ht="16.2" thickBot="1" x14ac:dyDescent="0.35">
      <c r="A46" s="26" t="s">
        <v>66</v>
      </c>
      <c r="B46" s="27">
        <f t="shared" ref="B46:C46" si="4">B20+B31+B42+B43+B44</f>
        <v>1831</v>
      </c>
      <c r="C46" s="27">
        <f t="shared" si="4"/>
        <v>-1628</v>
      </c>
      <c r="D46" s="27">
        <f>D20+D31+D42+D43+D44</f>
        <v>-795</v>
      </c>
      <c r="E46" s="27">
        <f t="shared" ref="E46:F46" si="5">E20+E31+E42+E43+E44</f>
        <v>10071</v>
      </c>
      <c r="F46" s="27">
        <f t="shared" si="5"/>
        <v>-3784</v>
      </c>
      <c r="G46" s="27">
        <f>G20+G31+G42+G43+G44</f>
        <v>9102</v>
      </c>
      <c r="H46" s="27">
        <f t="shared" ref="H46:I46" si="6">H20+H31+H42+H43+H44</f>
        <v>5692</v>
      </c>
      <c r="I46" s="27">
        <f t="shared" si="6"/>
        <v>-9383</v>
      </c>
      <c r="J46" s="27">
        <f>J20+J31+J42+J43+J44</f>
        <v>13785</v>
      </c>
      <c r="K46" s="27">
        <f>K20+K31+K42+K43+K44</f>
        <v>-3224</v>
      </c>
    </row>
    <row r="47" spans="1:11" x14ac:dyDescent="0.3">
      <c r="A47" s="26" t="s">
        <v>67</v>
      </c>
      <c r="B47" s="27">
        <v>20462</v>
      </c>
      <c r="C47" s="27">
        <v>18833</v>
      </c>
      <c r="D47" s="27">
        <v>18038</v>
      </c>
      <c r="E47" s="27">
        <v>28113</v>
      </c>
      <c r="F47" s="27">
        <v>24329</v>
      </c>
      <c r="G47" s="27">
        <v>33432</v>
      </c>
      <c r="H47" s="27">
        <v>39123</v>
      </c>
      <c r="I47" s="27">
        <v>29738</v>
      </c>
      <c r="J47" s="27">
        <v>43522</v>
      </c>
      <c r="K47" s="27">
        <v>40296</v>
      </c>
    </row>
    <row r="48" spans="1:11" ht="16.2" thickBot="1" x14ac:dyDescent="0.35">
      <c r="A48" s="24"/>
      <c r="I48" s="34"/>
      <c r="J48" s="34"/>
      <c r="K48" s="34"/>
    </row>
    <row r="49" spans="1:24" ht="16.2" thickBot="1" x14ac:dyDescent="0.35">
      <c r="A49" s="24" t="s">
        <v>67</v>
      </c>
      <c r="B49" s="1">
        <v>20462</v>
      </c>
      <c r="C49" s="1">
        <v>18833</v>
      </c>
      <c r="D49" s="1">
        <v>18038</v>
      </c>
      <c r="E49" s="1">
        <v>28113</v>
      </c>
      <c r="F49" s="1">
        <v>24329</v>
      </c>
      <c r="G49" s="1">
        <v>33432</v>
      </c>
      <c r="H49" s="1">
        <v>39123</v>
      </c>
      <c r="I49" s="1">
        <v>29738</v>
      </c>
      <c r="J49" s="1">
        <v>43522</v>
      </c>
      <c r="K49" s="1">
        <v>40296</v>
      </c>
    </row>
    <row r="50" spans="1:24" ht="16.2" thickBot="1" x14ac:dyDescent="0.35">
      <c r="A50" s="24" t="s">
        <v>68</v>
      </c>
      <c r="B50" s="1">
        <v>24613</v>
      </c>
      <c r="C50" s="1">
        <v>28036</v>
      </c>
      <c r="D50" s="1">
        <v>26291</v>
      </c>
      <c r="E50" s="1">
        <v>28036</v>
      </c>
      <c r="F50" s="1">
        <v>29099</v>
      </c>
      <c r="G50" s="1">
        <v>32645</v>
      </c>
      <c r="H50" s="1">
        <v>34515</v>
      </c>
      <c r="I50" s="1">
        <v>49771</v>
      </c>
      <c r="J50" s="1">
        <v>41858</v>
      </c>
      <c r="K50" s="1">
        <v>44662</v>
      </c>
    </row>
    <row r="51" spans="1:24" ht="31.2" customHeight="1" thickBot="1" x14ac:dyDescent="0.35">
      <c r="A51" s="24" t="s">
        <v>69</v>
      </c>
      <c r="B51" s="1">
        <v>45075</v>
      </c>
      <c r="C51" s="1">
        <v>46869</v>
      </c>
      <c r="D51" s="1">
        <v>44329</v>
      </c>
      <c r="E51" s="1">
        <v>56148</v>
      </c>
      <c r="F51" s="1">
        <v>53428</v>
      </c>
      <c r="G51" s="1">
        <v>66078</v>
      </c>
      <c r="H51" s="1">
        <v>73637</v>
      </c>
      <c r="I51" s="1">
        <v>79509</v>
      </c>
      <c r="J51" s="1">
        <v>85380</v>
      </c>
      <c r="K51" s="1">
        <v>84959</v>
      </c>
    </row>
    <row r="52" spans="1:24" ht="16.2" thickBot="1" x14ac:dyDescent="0.35">
      <c r="A52" s="24" t="s">
        <v>70</v>
      </c>
      <c r="B52" s="1">
        <v>-145604</v>
      </c>
      <c r="C52" s="1">
        <v>-154819</v>
      </c>
      <c r="D52" s="1">
        <v>-163472</v>
      </c>
      <c r="E52" s="1">
        <v>-190883</v>
      </c>
      <c r="F52" s="1">
        <v>-201468</v>
      </c>
      <c r="G52" s="1">
        <v>-203457</v>
      </c>
      <c r="H52" s="1">
        <v>-210213</v>
      </c>
      <c r="I52" s="1">
        <v>-205312</v>
      </c>
      <c r="J52" s="1">
        <v>-232813</v>
      </c>
      <c r="K52" s="1">
        <v>-254081</v>
      </c>
    </row>
    <row r="53" spans="1:24" x14ac:dyDescent="0.3">
      <c r="A53" s="24" t="s">
        <v>71</v>
      </c>
      <c r="B53" s="1">
        <v>-100530</v>
      </c>
      <c r="C53" s="1">
        <v>-107950</v>
      </c>
      <c r="D53" s="1">
        <v>-119143</v>
      </c>
      <c r="E53" s="1">
        <v>-134735</v>
      </c>
      <c r="F53" s="1">
        <v>-148040</v>
      </c>
      <c r="G53" s="1">
        <v>-137380</v>
      </c>
      <c r="H53" s="1">
        <v>-136576</v>
      </c>
      <c r="I53" s="1">
        <v>-125803</v>
      </c>
      <c r="J53" s="1">
        <v>-147433</v>
      </c>
      <c r="K53" s="1">
        <v>-169122</v>
      </c>
    </row>
    <row r="54" spans="1:24" x14ac:dyDescent="0.3">
      <c r="A54" s="37" t="s">
        <v>1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</row>
    <row r="55" spans="1:24" ht="36" customHeight="1" x14ac:dyDescent="0.3">
      <c r="A55" s="24" t="s">
        <v>11</v>
      </c>
      <c r="C55" t="e">
        <f>(C54-B54)/B54</f>
        <v>#DIV/0!</v>
      </c>
      <c r="D55" t="e">
        <f t="shared" ref="D55:J55" si="7">(D54-C54)/C54</f>
        <v>#DIV/0!</v>
      </c>
      <c r="E55" t="e">
        <f t="shared" si="7"/>
        <v>#DIV/0!</v>
      </c>
      <c r="F55" t="e">
        <f t="shared" si="7"/>
        <v>#DIV/0!</v>
      </c>
      <c r="G55" t="e">
        <f t="shared" si="7"/>
        <v>#DIV/0!</v>
      </c>
      <c r="H55" t="e">
        <f t="shared" si="7"/>
        <v>#DIV/0!</v>
      </c>
      <c r="I55" t="e">
        <f t="shared" si="7"/>
        <v>#DIV/0!</v>
      </c>
      <c r="J55" t="e">
        <f t="shared" si="7"/>
        <v>#DIV/0!</v>
      </c>
    </row>
  </sheetData>
  <pageMargins left="0.61811023622047256" right="0.61811023622047256" top="0.61811023622047256" bottom="0.6181102362204725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2C97-9523-40F8-B984-56419FF3288B}">
  <dimension ref="A1:L23"/>
  <sheetViews>
    <sheetView workbookViewId="0">
      <selection activeCell="C8" sqref="C8"/>
    </sheetView>
  </sheetViews>
  <sheetFormatPr defaultColWidth="8.19921875" defaultRowHeight="15.6" x14ac:dyDescent="0.3"/>
  <cols>
    <col min="1" max="1" width="25.3984375" bestFit="1" customWidth="1"/>
    <col min="2" max="2" width="10.09765625" bestFit="1" customWidth="1"/>
    <col min="3" max="3" width="15.5" bestFit="1" customWidth="1"/>
    <col min="4" max="11" width="10.09765625" bestFit="1" customWidth="1"/>
    <col min="12" max="16384" width="8.19921875" style="32"/>
  </cols>
  <sheetData>
    <row r="1" spans="1:12" ht="16.2" thickBot="1" x14ac:dyDescent="0.35">
      <c r="A1" s="26" t="s">
        <v>26</v>
      </c>
      <c r="B1" s="26">
        <v>2015</v>
      </c>
      <c r="C1" s="26">
        <v>2016</v>
      </c>
      <c r="D1" s="26">
        <v>2017</v>
      </c>
      <c r="E1" s="26">
        <v>2018</v>
      </c>
      <c r="F1" s="26">
        <v>2019</v>
      </c>
      <c r="G1" s="26">
        <v>2020</v>
      </c>
      <c r="H1" s="26">
        <v>2021</v>
      </c>
      <c r="I1" s="26">
        <v>2022</v>
      </c>
      <c r="J1" s="26">
        <v>2023</v>
      </c>
      <c r="K1" s="26">
        <v>2024</v>
      </c>
    </row>
    <row r="2" spans="1:12" ht="16.2" thickBot="1" x14ac:dyDescent="0.3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41"/>
      <c r="L2" s="1"/>
    </row>
    <row r="3" spans="1:12" ht="16.2" thickBot="1" x14ac:dyDescent="0.35">
      <c r="A3" s="24" t="s">
        <v>25</v>
      </c>
      <c r="B3" s="1">
        <v>8424</v>
      </c>
      <c r="C3" s="1">
        <v>8526</v>
      </c>
      <c r="D3" s="1">
        <v>10278</v>
      </c>
      <c r="E3" s="1">
        <v>7249</v>
      </c>
      <c r="F3" s="1">
        <v>2377</v>
      </c>
      <c r="G3" s="1">
        <v>3627</v>
      </c>
      <c r="H3" s="1">
        <v>23006</v>
      </c>
      <c r="I3" s="1">
        <v>14501</v>
      </c>
      <c r="J3" s="1">
        <v>14261</v>
      </c>
      <c r="K3" s="1">
        <v>10207</v>
      </c>
    </row>
    <row r="4" spans="1:12" ht="16.2" thickBot="1" x14ac:dyDescent="0.35">
      <c r="A4" s="24" t="s">
        <v>8</v>
      </c>
      <c r="B4" s="1">
        <v>4125</v>
      </c>
      <c r="C4" s="1">
        <v>4210</v>
      </c>
      <c r="D4" s="1">
        <v>4366</v>
      </c>
      <c r="E4" s="1">
        <v>4767</v>
      </c>
      <c r="F4" s="1">
        <v>5958</v>
      </c>
      <c r="G4" s="1">
        <v>6579</v>
      </c>
      <c r="H4" s="1">
        <v>4917</v>
      </c>
      <c r="I4" s="1">
        <v>4469</v>
      </c>
      <c r="J4" s="1">
        <v>13697</v>
      </c>
      <c r="K4" s="1">
        <v>6785</v>
      </c>
    </row>
    <row r="5" spans="1:12" ht="16.2" thickBot="1" x14ac:dyDescent="0.35">
      <c r="A5" s="24" t="s">
        <v>24</v>
      </c>
      <c r="B5" s="1">
        <v>186</v>
      </c>
      <c r="C5" s="1">
        <v>67</v>
      </c>
      <c r="D5" s="1">
        <v>105</v>
      </c>
      <c r="E5" s="1">
        <v>15</v>
      </c>
      <c r="F5" s="1">
        <v>71</v>
      </c>
      <c r="G5" s="1">
        <v>84</v>
      </c>
      <c r="H5" s="1">
        <v>434</v>
      </c>
      <c r="I5" s="1">
        <v>241</v>
      </c>
      <c r="J5" s="1">
        <v>256</v>
      </c>
      <c r="K5" s="1">
        <v>107</v>
      </c>
    </row>
    <row r="6" spans="1:12" x14ac:dyDescent="0.3">
      <c r="A6" s="24" t="s">
        <v>23</v>
      </c>
      <c r="B6" s="1">
        <v>-12513</v>
      </c>
      <c r="C6" s="1">
        <v>-9092</v>
      </c>
      <c r="D6" s="1">
        <v>-16401</v>
      </c>
      <c r="E6" s="1">
        <v>-11688</v>
      </c>
      <c r="F6" s="1">
        <v>-518</v>
      </c>
      <c r="G6" s="1">
        <v>12042</v>
      </c>
      <c r="H6" s="1">
        <v>-3808</v>
      </c>
      <c r="I6" s="1">
        <v>-2317</v>
      </c>
      <c r="J6" s="1">
        <v>-13744</v>
      </c>
      <c r="K6" s="1">
        <v>636</v>
      </c>
    </row>
    <row r="7" spans="1:12" x14ac:dyDescent="0.3">
      <c r="A7" s="26" t="s">
        <v>22</v>
      </c>
      <c r="B7" s="26">
        <f t="shared" ref="B7:I7" si="0">SUM(B3:B6)</f>
        <v>222</v>
      </c>
      <c r="C7" s="26">
        <f t="shared" si="0"/>
        <v>3711</v>
      </c>
      <c r="D7" s="26">
        <f t="shared" si="0"/>
        <v>-1652</v>
      </c>
      <c r="E7" s="26">
        <f t="shared" si="0"/>
        <v>343</v>
      </c>
      <c r="F7" s="26">
        <f t="shared" si="0"/>
        <v>7888</v>
      </c>
      <c r="G7" s="26">
        <f t="shared" si="0"/>
        <v>22332</v>
      </c>
      <c r="H7" s="26">
        <f t="shared" si="0"/>
        <v>24549</v>
      </c>
      <c r="I7" s="26">
        <f t="shared" si="0"/>
        <v>16894</v>
      </c>
      <c r="J7" s="26">
        <f>SUM(J3:J6)</f>
        <v>14470</v>
      </c>
      <c r="K7" s="26">
        <f>SUM(K3:K6)</f>
        <v>17735</v>
      </c>
    </row>
    <row r="8" spans="1:12" ht="16.2" thickBot="1" x14ac:dyDescent="0.35">
      <c r="A8" t="s">
        <v>21</v>
      </c>
      <c r="C8" s="39">
        <f>(C7-B7)/B7</f>
        <v>15.716216216216216</v>
      </c>
      <c r="D8" s="39">
        <f t="shared" ref="D8:K8" si="1">(D7-C7)/C7</f>
        <v>-1.4451630288331987</v>
      </c>
      <c r="E8" s="39">
        <f t="shared" si="1"/>
        <v>-1.2076271186440677</v>
      </c>
      <c r="F8" s="39">
        <f t="shared" si="1"/>
        <v>21.997084548104958</v>
      </c>
      <c r="G8" s="39">
        <f t="shared" si="1"/>
        <v>1.8311359026369169</v>
      </c>
      <c r="H8" s="39">
        <f t="shared" si="1"/>
        <v>9.9274583557227292E-2</v>
      </c>
      <c r="I8" s="39">
        <f t="shared" si="1"/>
        <v>-0.3118253289339688</v>
      </c>
      <c r="J8" s="39">
        <f t="shared" si="1"/>
        <v>-0.14348289333491179</v>
      </c>
      <c r="K8" s="39">
        <f t="shared" si="1"/>
        <v>0.22563925362819626</v>
      </c>
    </row>
    <row r="9" spans="1:12" ht="16.2" thickBot="1" x14ac:dyDescent="0.35">
      <c r="A9" s="24" t="s">
        <v>0</v>
      </c>
      <c r="B9" s="1">
        <v>-5075</v>
      </c>
      <c r="C9" s="1">
        <v>-5889</v>
      </c>
      <c r="D9" s="1">
        <v>-6744</v>
      </c>
      <c r="E9" s="1">
        <v>-7534</v>
      </c>
      <c r="F9" s="1">
        <v>-7199</v>
      </c>
      <c r="G9" s="1">
        <v>-5741</v>
      </c>
      <c r="H9" s="1">
        <v>-4579</v>
      </c>
      <c r="I9" s="1">
        <v>-3481</v>
      </c>
      <c r="J9" s="1">
        <v>-8213</v>
      </c>
      <c r="K9" s="1">
        <v>-8665</v>
      </c>
    </row>
    <row r="10" spans="1:12" ht="16.2" thickBot="1" x14ac:dyDescent="0.35">
      <c r="A10" s="24" t="s">
        <v>20</v>
      </c>
      <c r="B10" s="1">
        <v>-1184</v>
      </c>
      <c r="C10" s="1">
        <v>-3905</v>
      </c>
      <c r="D10" s="1">
        <v>-687</v>
      </c>
      <c r="E10" s="1">
        <v>-417</v>
      </c>
      <c r="F10" s="1">
        <v>-1225</v>
      </c>
      <c r="G10" s="1">
        <v>-402</v>
      </c>
      <c r="H10" s="1">
        <v>-5903</v>
      </c>
      <c r="I10" s="1">
        <v>2488</v>
      </c>
      <c r="J10" s="1">
        <v>278</v>
      </c>
      <c r="K10" s="1">
        <v>353</v>
      </c>
    </row>
    <row r="11" spans="1:12" ht="16.2" thickBot="1" x14ac:dyDescent="0.35">
      <c r="A11" s="24" t="s">
        <v>19</v>
      </c>
      <c r="B11" s="1">
        <v>-6544</v>
      </c>
      <c r="C11" s="1">
        <v>-13118</v>
      </c>
      <c r="D11" s="1">
        <v>-13995</v>
      </c>
      <c r="E11" s="1">
        <v>-11949</v>
      </c>
      <c r="F11" s="1">
        <v>-12974</v>
      </c>
      <c r="G11" s="1">
        <v>-9733</v>
      </c>
      <c r="H11" s="1">
        <v>-10713</v>
      </c>
      <c r="I11" s="1">
        <v>-5706</v>
      </c>
      <c r="J11" s="1">
        <v>-9735</v>
      </c>
      <c r="K11" s="1"/>
    </row>
    <row r="12" spans="1:12" x14ac:dyDescent="0.3">
      <c r="A12" s="24" t="s">
        <v>18</v>
      </c>
      <c r="B12" s="1">
        <v>3081</v>
      </c>
      <c r="C12" s="1">
        <v>8246</v>
      </c>
      <c r="D12" s="1">
        <v>11908</v>
      </c>
      <c r="E12" s="1">
        <v>9979</v>
      </c>
      <c r="F12" s="1">
        <v>10791</v>
      </c>
      <c r="G12" s="1">
        <v>9455</v>
      </c>
      <c r="H12" s="1">
        <v>14969</v>
      </c>
      <c r="I12" s="1">
        <v>3246</v>
      </c>
      <c r="J12" s="1">
        <v>10355</v>
      </c>
      <c r="K12" s="1">
        <v>-438</v>
      </c>
    </row>
    <row r="13" spans="1:12" ht="16.2" thickBot="1" x14ac:dyDescent="0.35">
      <c r="A13" s="26" t="s">
        <v>17</v>
      </c>
      <c r="B13" s="40">
        <f t="shared" ref="B13" si="2">SUM(B9:B12)</f>
        <v>-9722</v>
      </c>
      <c r="C13" s="40">
        <f t="shared" ref="C13" si="3">SUM(C9:C12)</f>
        <v>-14666</v>
      </c>
      <c r="D13" s="40">
        <f t="shared" ref="D13" si="4">SUM(D9:D12)</f>
        <v>-9518</v>
      </c>
      <c r="E13" s="40">
        <f t="shared" ref="E13" si="5">SUM(E9:E12)</f>
        <v>-9921</v>
      </c>
      <c r="F13" s="40">
        <f>SUM(F9:F12)</f>
        <v>-10607</v>
      </c>
      <c r="G13" s="40">
        <f t="shared" ref="G13:J13" si="6">SUM(G9:G12)</f>
        <v>-6421</v>
      </c>
      <c r="H13" s="40">
        <f t="shared" si="6"/>
        <v>-6226</v>
      </c>
      <c r="I13" s="40">
        <f t="shared" si="6"/>
        <v>-3453</v>
      </c>
      <c r="J13" s="40">
        <f t="shared" si="6"/>
        <v>-7315</v>
      </c>
      <c r="K13" s="40">
        <f>SUM(K9:K12)</f>
        <v>-8750</v>
      </c>
    </row>
    <row r="14" spans="1:12" ht="16.2" thickBot="1" x14ac:dyDescent="0.35">
      <c r="A14" s="24" t="s">
        <v>16</v>
      </c>
      <c r="B14" s="1">
        <v>-2621</v>
      </c>
      <c r="C14" s="1">
        <v>-3477</v>
      </c>
      <c r="D14" s="1">
        <v>-3477</v>
      </c>
      <c r="E14" s="1">
        <v>-3905</v>
      </c>
      <c r="F14" s="1">
        <v>-3477</v>
      </c>
      <c r="G14" s="1">
        <v>-963</v>
      </c>
      <c r="H14" s="1">
        <v>-1444</v>
      </c>
      <c r="I14" s="1">
        <v>-5349</v>
      </c>
      <c r="J14" s="1">
        <v>-5556</v>
      </c>
      <c r="K14" s="1">
        <v>-5486</v>
      </c>
    </row>
    <row r="15" spans="1:12" ht="16.2" thickBot="1" x14ac:dyDescent="0.35">
      <c r="A15" s="24" t="s">
        <v>15</v>
      </c>
      <c r="B15" s="1">
        <v>116</v>
      </c>
      <c r="C15" s="1">
        <v>103</v>
      </c>
      <c r="D15" s="1">
        <v>156</v>
      </c>
      <c r="E15" s="1">
        <v>168</v>
      </c>
      <c r="F15" s="1">
        <v>127</v>
      </c>
      <c r="G15" s="1">
        <v>61</v>
      </c>
      <c r="H15" s="1">
        <v>84</v>
      </c>
      <c r="I15" s="1">
        <v>48</v>
      </c>
      <c r="J15" s="1">
        <v>1941</v>
      </c>
      <c r="K15" s="1">
        <v>4921</v>
      </c>
    </row>
    <row r="16" spans="1:12" x14ac:dyDescent="0.3">
      <c r="A16" s="24" t="s">
        <v>14</v>
      </c>
      <c r="B16" s="1">
        <v>12136</v>
      </c>
      <c r="C16" s="1">
        <v>15383</v>
      </c>
      <c r="D16" s="1">
        <v>16450</v>
      </c>
      <c r="E16" s="1">
        <v>16963</v>
      </c>
      <c r="F16" s="1">
        <v>8978</v>
      </c>
      <c r="G16" s="1">
        <v>-9845</v>
      </c>
      <c r="H16" s="1">
        <v>-17699</v>
      </c>
      <c r="I16" s="1">
        <v>-13731</v>
      </c>
      <c r="J16" s="1">
        <v>-4776</v>
      </c>
      <c r="K16" s="1">
        <v>-10187</v>
      </c>
    </row>
    <row r="17" spans="1:11" ht="16.2" thickBot="1" x14ac:dyDescent="0.35">
      <c r="A17" s="26" t="s">
        <v>13</v>
      </c>
      <c r="B17" s="40">
        <f t="shared" ref="B17:J17" si="7">SUM(B14:B16)</f>
        <v>9631</v>
      </c>
      <c r="C17" s="40">
        <f t="shared" si="7"/>
        <v>12009</v>
      </c>
      <c r="D17" s="40">
        <f t="shared" si="7"/>
        <v>13129</v>
      </c>
      <c r="E17" s="40">
        <f t="shared" si="7"/>
        <v>13226</v>
      </c>
      <c r="F17" s="40">
        <f t="shared" si="7"/>
        <v>5628</v>
      </c>
      <c r="G17" s="40">
        <f t="shared" si="7"/>
        <v>-10747</v>
      </c>
      <c r="H17" s="40">
        <f t="shared" si="7"/>
        <v>-19059</v>
      </c>
      <c r="I17" s="40">
        <f t="shared" si="7"/>
        <v>-19032</v>
      </c>
      <c r="J17" s="40">
        <f t="shared" si="7"/>
        <v>-8391</v>
      </c>
      <c r="K17" s="40">
        <f>SUM(K14:K16)</f>
        <v>-10752</v>
      </c>
    </row>
    <row r="18" spans="1:11" x14ac:dyDescent="0.3">
      <c r="A18" s="24" t="s">
        <v>12</v>
      </c>
      <c r="B18" s="1">
        <v>269</v>
      </c>
      <c r="C18" s="1">
        <v>1045</v>
      </c>
      <c r="D18" s="1">
        <v>1091</v>
      </c>
      <c r="E18" s="1">
        <v>3781</v>
      </c>
      <c r="F18" s="1">
        <v>3030</v>
      </c>
      <c r="G18" s="1">
        <v>4165</v>
      </c>
      <c r="H18" s="1">
        <v>134</v>
      </c>
      <c r="I18" s="1">
        <v>-5503</v>
      </c>
      <c r="J18" s="1">
        <v>-1707</v>
      </c>
      <c r="K18" s="1">
        <v>-1456</v>
      </c>
    </row>
    <row r="19" spans="1:11" x14ac:dyDescent="0.3">
      <c r="A19" s="37" t="s">
        <v>1</v>
      </c>
      <c r="B19" s="22"/>
      <c r="C19" s="22"/>
      <c r="D19" s="22"/>
      <c r="E19" s="22"/>
      <c r="F19" s="22"/>
      <c r="G19" s="22"/>
      <c r="H19" s="22"/>
      <c r="I19" s="22"/>
      <c r="J19" s="22"/>
      <c r="K19" s="37"/>
    </row>
    <row r="20" spans="1:11" x14ac:dyDescent="0.3">
      <c r="A20" t="s">
        <v>11</v>
      </c>
      <c r="C20" t="e">
        <f>(C19-B19)/B19</f>
        <v>#DIV/0!</v>
      </c>
      <c r="D20" t="e">
        <f>(D19-C19)/C19</f>
        <v>#DIV/0!</v>
      </c>
      <c r="E20" t="e">
        <f>(E19-D19)/D19</f>
        <v>#DIV/0!</v>
      </c>
      <c r="F20" t="e">
        <f>(F19-E19)/E19</f>
        <v>#DIV/0!</v>
      </c>
      <c r="G20" t="e">
        <f>(G19-F19)/F19</f>
        <v>#DIV/0!</v>
      </c>
      <c r="H20" t="e">
        <f>(H19-G19)/G19</f>
        <v>#DIV/0!</v>
      </c>
      <c r="I20" t="e">
        <f>(I19-H19)/H19</f>
        <v>#DIV/0!</v>
      </c>
      <c r="J20" t="e">
        <f>(J19-I19)/I19</f>
        <v>#DIV/0!</v>
      </c>
      <c r="K20" t="e">
        <f>(K19-J19)/J19</f>
        <v>#DIV/0!</v>
      </c>
    </row>
    <row r="21" spans="1:11" x14ac:dyDescent="0.3">
      <c r="A21" t="s">
        <v>10</v>
      </c>
    </row>
    <row r="22" spans="1:11" x14ac:dyDescent="0.3">
      <c r="A22" t="s">
        <v>9</v>
      </c>
    </row>
    <row r="23" spans="1:11" x14ac:dyDescent="0.3"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pageMargins left="0.61811023622047256" right="0.61811023622047256" top="0.61811023622047256" bottom="0.6181102362204725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A58C4-5A25-4625-B7B5-8D61BEC74344}">
  <dimension ref="A1:K22"/>
  <sheetViews>
    <sheetView workbookViewId="0">
      <selection activeCell="C8" sqref="C8:K8"/>
    </sheetView>
  </sheetViews>
  <sheetFormatPr defaultColWidth="8.19921875" defaultRowHeight="15.6" x14ac:dyDescent="0.3"/>
  <cols>
    <col min="1" max="1" width="25.3984375" bestFit="1" customWidth="1"/>
    <col min="2" max="11" width="10.09765625" bestFit="1" customWidth="1"/>
    <col min="12" max="16384" width="8.19921875" style="32"/>
  </cols>
  <sheetData>
    <row r="1" spans="1:11" x14ac:dyDescent="0.3">
      <c r="A1" s="26" t="s">
        <v>26</v>
      </c>
      <c r="B1" s="26">
        <v>2015</v>
      </c>
      <c r="C1" s="26">
        <v>2016</v>
      </c>
      <c r="D1" s="26">
        <v>2017</v>
      </c>
      <c r="E1" s="26">
        <v>2018</v>
      </c>
      <c r="F1" s="26">
        <v>2019</v>
      </c>
      <c r="G1" s="26">
        <v>2020</v>
      </c>
      <c r="H1" s="26">
        <v>2021</v>
      </c>
      <c r="I1" s="26">
        <v>2022</v>
      </c>
      <c r="J1" s="26">
        <v>2023</v>
      </c>
      <c r="K1" s="26">
        <v>2024</v>
      </c>
    </row>
    <row r="2" spans="1:11" ht="16.2" thickBot="1" x14ac:dyDescent="0.35">
      <c r="A2" s="26" t="s">
        <v>27</v>
      </c>
      <c r="B2" s="26"/>
      <c r="C2" s="26"/>
      <c r="D2" s="26"/>
      <c r="E2" s="26"/>
      <c r="F2" s="26"/>
      <c r="G2" s="26"/>
      <c r="H2" s="26"/>
      <c r="I2" s="26"/>
      <c r="J2" s="26"/>
      <c r="K2" s="41"/>
    </row>
    <row r="3" spans="1:11" ht="16.2" thickBot="1" x14ac:dyDescent="0.35">
      <c r="A3" s="24" t="s">
        <v>25</v>
      </c>
      <c r="B3" s="1">
        <v>2823</v>
      </c>
      <c r="C3" s="1">
        <v>3419</v>
      </c>
      <c r="D3" s="1">
        <v>5212</v>
      </c>
      <c r="E3" s="1">
        <v>3302</v>
      </c>
      <c r="F3" s="1">
        <v>-141</v>
      </c>
      <c r="G3" s="1">
        <v>-8008</v>
      </c>
      <c r="H3" s="1">
        <v>888</v>
      </c>
      <c r="I3" s="1">
        <v>-354</v>
      </c>
      <c r="J3" s="1">
        <v>2.198</v>
      </c>
      <c r="K3" s="1">
        <v>752</v>
      </c>
    </row>
    <row r="4" spans="1:11" ht="16.2" thickBot="1" x14ac:dyDescent="0.35">
      <c r="A4" s="24" t="s">
        <v>8</v>
      </c>
      <c r="B4" s="1">
        <v>1969</v>
      </c>
      <c r="C4" s="1">
        <v>2023</v>
      </c>
      <c r="D4" s="1">
        <v>2174</v>
      </c>
      <c r="E4" s="1">
        <v>2170</v>
      </c>
      <c r="F4" s="1">
        <v>3566</v>
      </c>
      <c r="G4" s="1">
        <v>3987</v>
      </c>
      <c r="H4" s="1">
        <v>3896</v>
      </c>
      <c r="I4" s="1">
        <v>5540</v>
      </c>
      <c r="J4" s="1">
        <v>3188</v>
      </c>
      <c r="K4" s="1">
        <v>2861</v>
      </c>
    </row>
    <row r="5" spans="1:11" ht="16.2" thickBot="1" x14ac:dyDescent="0.35">
      <c r="A5" s="24" t="s">
        <v>24</v>
      </c>
      <c r="B5" s="1">
        <v>42</v>
      </c>
      <c r="C5" s="1">
        <v>65</v>
      </c>
      <c r="D5" s="1">
        <v>77</v>
      </c>
      <c r="E5" s="1">
        <v>97</v>
      </c>
      <c r="F5" s="1">
        <v>89</v>
      </c>
      <c r="G5" s="1">
        <v>46</v>
      </c>
      <c r="H5" s="1">
        <v>31</v>
      </c>
      <c r="I5" s="1">
        <v>65</v>
      </c>
      <c r="J5" s="1">
        <v>76</v>
      </c>
      <c r="K5" s="1">
        <v>98</v>
      </c>
    </row>
    <row r="6" spans="1:11" x14ac:dyDescent="0.3">
      <c r="A6" s="24" t="s">
        <v>23</v>
      </c>
      <c r="B6" s="1">
        <v>1201</v>
      </c>
      <c r="C6" s="1">
        <v>-1118</v>
      </c>
      <c r="D6" s="1">
        <v>-1761</v>
      </c>
      <c r="E6" s="1">
        <v>716</v>
      </c>
      <c r="F6" s="1">
        <v>2085</v>
      </c>
      <c r="G6" s="1">
        <v>9728</v>
      </c>
      <c r="H6" s="1">
        <v>-2406</v>
      </c>
      <c r="I6" s="1">
        <v>-1638</v>
      </c>
      <c r="J6" s="1">
        <v>1195.8019999999999</v>
      </c>
      <c r="K6" s="1">
        <v>3450</v>
      </c>
    </row>
    <row r="7" spans="1:11" x14ac:dyDescent="0.3">
      <c r="A7" s="26" t="s">
        <v>22</v>
      </c>
      <c r="B7" s="40">
        <f t="shared" ref="B7:J7" si="0">SUM(B3:B6)</f>
        <v>6035</v>
      </c>
      <c r="C7" s="40">
        <f t="shared" si="0"/>
        <v>4389</v>
      </c>
      <c r="D7" s="40">
        <f t="shared" si="0"/>
        <v>5702</v>
      </c>
      <c r="E7" s="40">
        <f t="shared" si="0"/>
        <v>6285</v>
      </c>
      <c r="F7" s="40">
        <f t="shared" si="0"/>
        <v>5599</v>
      </c>
      <c r="G7" s="40">
        <f t="shared" si="0"/>
        <v>5753</v>
      </c>
      <c r="H7" s="40">
        <f t="shared" si="0"/>
        <v>2409</v>
      </c>
      <c r="I7" s="40">
        <f t="shared" si="0"/>
        <v>3613</v>
      </c>
      <c r="J7" s="40">
        <f t="shared" si="0"/>
        <v>4462</v>
      </c>
      <c r="K7" s="40">
        <f>SUM(K3:K6)</f>
        <v>7161</v>
      </c>
    </row>
    <row r="8" spans="1:11" ht="16.2" thickBot="1" x14ac:dyDescent="0.35">
      <c r="A8" t="s">
        <v>21</v>
      </c>
      <c r="C8" s="39">
        <f>(C7-B7)/B7</f>
        <v>-0.27274233637116818</v>
      </c>
      <c r="D8" s="39">
        <f t="shared" ref="D8:K8" si="1">(D7-C7)/C7</f>
        <v>0.29915698336750968</v>
      </c>
      <c r="E8" s="39">
        <f t="shared" si="1"/>
        <v>0.10224482637670992</v>
      </c>
      <c r="F8" s="39">
        <f t="shared" si="1"/>
        <v>-0.10914876690533015</v>
      </c>
      <c r="G8" s="39">
        <f t="shared" si="1"/>
        <v>2.75049115913556E-2</v>
      </c>
      <c r="H8" s="39">
        <f t="shared" si="1"/>
        <v>-0.58126195028680694</v>
      </c>
      <c r="I8" s="39">
        <f t="shared" si="1"/>
        <v>0.49979244499792447</v>
      </c>
      <c r="J8" s="39">
        <f t="shared" si="1"/>
        <v>0.23498477719346803</v>
      </c>
      <c r="K8" s="39">
        <f t="shared" si="1"/>
        <v>0.60488570147915732</v>
      </c>
    </row>
    <row r="9" spans="1:11" ht="16.2" thickBot="1" x14ac:dyDescent="0.35">
      <c r="A9" s="24" t="s">
        <v>0</v>
      </c>
      <c r="B9" s="1">
        <v>-1962</v>
      </c>
      <c r="C9" s="1">
        <v>-2216</v>
      </c>
      <c r="D9" s="1">
        <v>-2420</v>
      </c>
      <c r="E9" s="1">
        <v>-2636</v>
      </c>
      <c r="F9" s="1">
        <v>-5121</v>
      </c>
      <c r="G9" s="1">
        <v>-4208</v>
      </c>
      <c r="H9" s="1">
        <v>-2686</v>
      </c>
      <c r="I9" s="1">
        <v>-2684</v>
      </c>
      <c r="J9" s="1">
        <v>-3064</v>
      </c>
      <c r="K9" s="1">
        <v>-3050</v>
      </c>
    </row>
    <row r="10" spans="1:11" ht="16.2" thickBot="1" x14ac:dyDescent="0.35">
      <c r="A10" s="24" t="s">
        <v>20</v>
      </c>
      <c r="B10" s="1">
        <v>38</v>
      </c>
      <c r="C10" s="1">
        <v>-137</v>
      </c>
      <c r="D10" s="1">
        <v>45</v>
      </c>
      <c r="E10" s="1">
        <v>-94</v>
      </c>
      <c r="F10" s="1">
        <v>28</v>
      </c>
      <c r="G10" s="1">
        <v>197</v>
      </c>
      <c r="H10" s="1">
        <v>462</v>
      </c>
      <c r="I10" s="1">
        <v>426</v>
      </c>
      <c r="J10" s="1">
        <v>408</v>
      </c>
      <c r="K10" s="1">
        <v>-211</v>
      </c>
    </row>
    <row r="11" spans="1:11" ht="16.2" thickBot="1" x14ac:dyDescent="0.35">
      <c r="A11" s="24" t="s">
        <v>19</v>
      </c>
      <c r="B11" s="1">
        <v>-337</v>
      </c>
      <c r="C11" s="1">
        <v>-1375</v>
      </c>
      <c r="D11" s="1">
        <v>-155</v>
      </c>
      <c r="E11" s="1">
        <v>-373</v>
      </c>
      <c r="F11" s="1">
        <v>-193</v>
      </c>
      <c r="G11" s="1">
        <v>-332</v>
      </c>
      <c r="H11" s="1">
        <v>-1311</v>
      </c>
      <c r="I11" s="1">
        <v>-179</v>
      </c>
      <c r="J11" s="1">
        <v>-943</v>
      </c>
      <c r="K11" s="1"/>
    </row>
    <row r="12" spans="1:11" x14ac:dyDescent="0.3">
      <c r="A12" s="24" t="s">
        <v>18</v>
      </c>
      <c r="B12" s="1">
        <v>-788</v>
      </c>
      <c r="C12" s="1">
        <v>1821</v>
      </c>
      <c r="D12" s="1">
        <v>-1102</v>
      </c>
      <c r="E12" s="1">
        <v>-1559</v>
      </c>
      <c r="F12" s="1">
        <v>169</v>
      </c>
      <c r="G12" s="1">
        <v>114</v>
      </c>
      <c r="H12" s="1">
        <v>1917</v>
      </c>
      <c r="I12" s="1">
        <v>-803</v>
      </c>
      <c r="J12" s="1">
        <v>1364</v>
      </c>
      <c r="K12" s="1">
        <v>1226</v>
      </c>
    </row>
    <row r="13" spans="1:11" ht="16.2" thickBot="1" x14ac:dyDescent="0.35">
      <c r="A13" s="26" t="s">
        <v>17</v>
      </c>
      <c r="B13" s="40">
        <f t="shared" ref="B13:C13" si="2">SUM(B9:B12)</f>
        <v>-3049</v>
      </c>
      <c r="C13" s="40">
        <f t="shared" si="2"/>
        <v>-1907</v>
      </c>
      <c r="D13" s="40">
        <f t="shared" ref="D13" si="3">SUM(D9:D12)</f>
        <v>-3632</v>
      </c>
      <c r="E13" s="40">
        <f t="shared" ref="E13" si="4">SUM(E9:E12)</f>
        <v>-4662</v>
      </c>
      <c r="F13" s="40">
        <f t="shared" ref="F13:G13" si="5">SUM(F9:F12)</f>
        <v>-5117</v>
      </c>
      <c r="G13" s="40">
        <f t="shared" si="5"/>
        <v>-4229</v>
      </c>
      <c r="H13" s="40">
        <f t="shared" ref="H13:J13" si="6">SUM(H9:H12)</f>
        <v>-1618</v>
      </c>
      <c r="I13" s="40">
        <f t="shared" si="6"/>
        <v>-3240</v>
      </c>
      <c r="J13" s="40">
        <f t="shared" si="6"/>
        <v>-2235</v>
      </c>
      <c r="K13" s="40">
        <f>SUM(K9:K12)</f>
        <v>-2035</v>
      </c>
    </row>
    <row r="14" spans="1:11" ht="16.2" thickBot="1" x14ac:dyDescent="0.35">
      <c r="A14" s="24" t="s">
        <v>16</v>
      </c>
      <c r="B14" s="1">
        <v>-555</v>
      </c>
      <c r="C14" s="1">
        <v>-701</v>
      </c>
      <c r="D14" s="1">
        <v>-916</v>
      </c>
      <c r="E14" s="1">
        <v>-1027</v>
      </c>
      <c r="F14" s="1">
        <v>-1035</v>
      </c>
      <c r="G14" s="1">
        <v>0</v>
      </c>
      <c r="H14" s="1">
        <v>0</v>
      </c>
      <c r="I14" s="1">
        <v>0</v>
      </c>
      <c r="J14" s="1">
        <v>-73</v>
      </c>
      <c r="K14" s="1">
        <v>-536</v>
      </c>
    </row>
    <row r="15" spans="1:11" ht="16.2" thickBot="1" x14ac:dyDescent="0.35">
      <c r="A15" s="24" t="s">
        <v>15</v>
      </c>
      <c r="B15" s="1">
        <v>102</v>
      </c>
      <c r="C15" s="1">
        <v>102</v>
      </c>
      <c r="D15" s="1">
        <v>226</v>
      </c>
      <c r="E15" s="1">
        <v>41</v>
      </c>
      <c r="F15" s="1">
        <v>36</v>
      </c>
      <c r="G15" s="1">
        <v>44</v>
      </c>
      <c r="H15" s="1">
        <v>36</v>
      </c>
      <c r="I15" s="1">
        <v>60</v>
      </c>
      <c r="J15" s="1">
        <v>175</v>
      </c>
      <c r="K15" s="1">
        <v>159</v>
      </c>
    </row>
    <row r="16" spans="1:11" x14ac:dyDescent="0.3">
      <c r="A16" s="24" t="s">
        <v>14</v>
      </c>
      <c r="B16" s="1">
        <v>-599</v>
      </c>
      <c r="C16" s="1">
        <v>-2246</v>
      </c>
      <c r="D16" s="1">
        <v>-1017</v>
      </c>
      <c r="E16" s="1">
        <v>33</v>
      </c>
      <c r="F16" s="1">
        <v>756</v>
      </c>
      <c r="G16" s="1">
        <v>5551</v>
      </c>
      <c r="H16" s="1">
        <v>-665</v>
      </c>
      <c r="I16" s="1">
        <v>-592</v>
      </c>
      <c r="J16" s="1">
        <v>-3184</v>
      </c>
      <c r="K16" s="1">
        <v>-2857</v>
      </c>
    </row>
    <row r="17" spans="1:11" x14ac:dyDescent="0.3">
      <c r="A17" s="26" t="s">
        <v>13</v>
      </c>
      <c r="B17" s="40">
        <f t="shared" ref="B17:J17" si="7">SUM(B14:B16)</f>
        <v>-1052</v>
      </c>
      <c r="C17" s="40">
        <f t="shared" si="7"/>
        <v>-2845</v>
      </c>
      <c r="D17" s="40">
        <f t="shared" si="7"/>
        <v>-1707</v>
      </c>
      <c r="E17" s="40">
        <f t="shared" si="7"/>
        <v>-953</v>
      </c>
      <c r="F17" s="40">
        <f t="shared" si="7"/>
        <v>-243</v>
      </c>
      <c r="G17" s="40">
        <f t="shared" si="7"/>
        <v>5595</v>
      </c>
      <c r="H17" s="40">
        <f t="shared" si="7"/>
        <v>-629</v>
      </c>
      <c r="I17" s="40">
        <f t="shared" si="7"/>
        <v>-532</v>
      </c>
      <c r="J17" s="40">
        <f t="shared" si="7"/>
        <v>-3082</v>
      </c>
      <c r="K17" s="40">
        <f>SUM(K14:K16)</f>
        <v>-3234</v>
      </c>
    </row>
    <row r="18" spans="1:11" x14ac:dyDescent="0.3">
      <c r="A18" t="s">
        <v>12</v>
      </c>
      <c r="B18" s="38">
        <v>1636</v>
      </c>
      <c r="C18" s="38">
        <v>-280</v>
      </c>
      <c r="D18" s="38">
        <v>204</v>
      </c>
      <c r="E18" s="38">
        <v>720</v>
      </c>
      <c r="F18" s="38">
        <v>205</v>
      </c>
      <c r="G18" s="38">
        <v>6715</v>
      </c>
      <c r="H18" s="38">
        <v>231</v>
      </c>
      <c r="I18" s="38">
        <v>-154</v>
      </c>
      <c r="J18" s="38">
        <v>-1097</v>
      </c>
      <c r="K18" s="38">
        <v>1865</v>
      </c>
    </row>
    <row r="19" spans="1:11" x14ac:dyDescent="0.3">
      <c r="A19" s="37" t="s">
        <v>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x14ac:dyDescent="0.3">
      <c r="A20" t="s">
        <v>11</v>
      </c>
      <c r="B20" s="39"/>
      <c r="C20" s="39" t="e">
        <f>(C19-B19)/B19</f>
        <v>#DIV/0!</v>
      </c>
      <c r="D20" s="39" t="e">
        <f t="shared" ref="D20:K20" si="8">(D19-C19)/C19</f>
        <v>#DIV/0!</v>
      </c>
      <c r="E20" s="39" t="e">
        <f t="shared" si="8"/>
        <v>#DIV/0!</v>
      </c>
      <c r="F20" s="39" t="e">
        <f t="shared" si="8"/>
        <v>#DIV/0!</v>
      </c>
      <c r="G20" s="39" t="e">
        <f t="shared" si="8"/>
        <v>#DIV/0!</v>
      </c>
      <c r="H20" s="39" t="e">
        <f t="shared" si="8"/>
        <v>#DIV/0!</v>
      </c>
      <c r="I20" s="39" t="e">
        <f>(I19-H19)/-H19</f>
        <v>#DIV/0!</v>
      </c>
      <c r="J20" s="39" t="e">
        <f t="shared" si="8"/>
        <v>#DIV/0!</v>
      </c>
      <c r="K20" s="39" t="e">
        <f t="shared" si="8"/>
        <v>#DIV/0!</v>
      </c>
    </row>
    <row r="21" spans="1:11" x14ac:dyDescent="0.3">
      <c r="A21" t="s">
        <v>10</v>
      </c>
    </row>
    <row r="22" spans="1:11" x14ac:dyDescent="0.3">
      <c r="A22" t="s">
        <v>9</v>
      </c>
    </row>
  </sheetData>
  <pageMargins left="0.61811023622047256" right="0.61811023622047256" top="0.61811023622047256" bottom="0.6181102362204725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zoomScale="110" zoomScaleNormal="110" workbookViewId="0">
      <selection activeCell="G46" sqref="G46"/>
    </sheetView>
  </sheetViews>
  <sheetFormatPr defaultColWidth="10.796875" defaultRowHeight="13.2" x14ac:dyDescent="0.25"/>
  <cols>
    <col min="1" max="1" width="14.796875" style="4" customWidth="1"/>
    <col min="2" max="2" width="11.5" style="4" bestFit="1" customWidth="1"/>
    <col min="3" max="3" width="11.69921875" style="4" bestFit="1" customWidth="1"/>
    <col min="4" max="4" width="11" style="4" bestFit="1" customWidth="1"/>
    <col min="5" max="5" width="13.796875" style="4" customWidth="1"/>
    <col min="6" max="7" width="11.5" style="4" bestFit="1" customWidth="1"/>
    <col min="8" max="10" width="11" style="4" bestFit="1" customWidth="1"/>
    <col min="11" max="14" width="11" style="4" customWidth="1"/>
    <col min="15" max="15" width="11.5" style="4" bestFit="1" customWidth="1"/>
    <col min="16" max="16384" width="10.796875" style="4"/>
  </cols>
  <sheetData>
    <row r="1" spans="1:16" x14ac:dyDescent="0.25">
      <c r="A1" s="31" t="s">
        <v>83</v>
      </c>
      <c r="B1" s="31"/>
      <c r="C1" s="31"/>
      <c r="D1" s="31"/>
      <c r="E1" s="31"/>
    </row>
    <row r="2" spans="1:16" ht="13.8" thickBot="1" x14ac:dyDescent="0.3">
      <c r="B2" s="7">
        <f>BMW!B1</f>
        <v>2015</v>
      </c>
      <c r="C2" s="7">
        <f>BMW!C1</f>
        <v>2016</v>
      </c>
      <c r="D2" s="7">
        <f>BMW!D1</f>
        <v>2017</v>
      </c>
      <c r="E2" s="7">
        <f>BMW!E1</f>
        <v>2018</v>
      </c>
      <c r="F2" s="7">
        <f>BMW!F1</f>
        <v>2019</v>
      </c>
      <c r="G2" s="7">
        <f>BMW!G1</f>
        <v>2020</v>
      </c>
      <c r="H2" s="7">
        <f>BMW!H1</f>
        <v>2021</v>
      </c>
      <c r="I2" s="7">
        <f>BMW!I1</f>
        <v>2022</v>
      </c>
      <c r="J2" s="7">
        <f>BMW!J1</f>
        <v>2023</v>
      </c>
      <c r="K2" s="7">
        <f>BMW!K1</f>
        <v>2024</v>
      </c>
    </row>
    <row r="3" spans="1:16" ht="13.8" thickBot="1" x14ac:dyDescent="0.3">
      <c r="A3" s="6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P3" s="5"/>
    </row>
    <row r="4" spans="1:16" ht="13.8" thickBot="1" x14ac:dyDescent="0.3">
      <c r="A4" s="6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P4" s="5"/>
    </row>
    <row r="5" spans="1:16" ht="13.8" thickBot="1" x14ac:dyDescent="0.3">
      <c r="A5" s="6" t="s">
        <v>86</v>
      </c>
      <c r="B5" s="8"/>
      <c r="C5" s="8"/>
      <c r="D5" s="8"/>
      <c r="E5" s="8"/>
      <c r="F5" s="8"/>
      <c r="G5" s="8"/>
      <c r="H5" s="8"/>
      <c r="I5" s="8"/>
      <c r="J5" s="8"/>
      <c r="K5" s="8"/>
      <c r="P5" s="5"/>
    </row>
    <row r="6" spans="1:16" x14ac:dyDescent="0.25">
      <c r="A6" s="6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P6" s="5"/>
    </row>
    <row r="7" spans="1:16" ht="16.95" customHeight="1" x14ac:dyDescent="0.25"/>
    <row r="8" spans="1:16" x14ac:dyDescent="0.25">
      <c r="A8" s="30" t="s">
        <v>82</v>
      </c>
      <c r="B8" s="30"/>
      <c r="C8" s="30"/>
      <c r="D8" s="30"/>
      <c r="E8" s="30"/>
    </row>
    <row r="9" spans="1:16" ht="13.8" thickBot="1" x14ac:dyDescent="0.3">
      <c r="B9" s="6" t="s">
        <v>78</v>
      </c>
      <c r="C9" s="7" t="s">
        <v>79</v>
      </c>
      <c r="D9" s="7" t="s">
        <v>80</v>
      </c>
      <c r="E9" s="7" t="s">
        <v>81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6" t="s">
        <v>2</v>
      </c>
      <c r="B10" s="10"/>
      <c r="C10" s="11"/>
      <c r="D10" s="11"/>
      <c r="E10" s="11"/>
    </row>
    <row r="11" spans="1:16" x14ac:dyDescent="0.25">
      <c r="A11" s="6" t="s">
        <v>3</v>
      </c>
      <c r="B11" s="12"/>
      <c r="C11" s="13"/>
      <c r="D11" s="13"/>
      <c r="E11" s="13"/>
    </row>
    <row r="12" spans="1:16" x14ac:dyDescent="0.25">
      <c r="A12" s="6" t="s">
        <v>86</v>
      </c>
      <c r="B12" s="12"/>
      <c r="C12" s="13"/>
      <c r="D12" s="13"/>
      <c r="E12" s="13"/>
    </row>
    <row r="13" spans="1:16" x14ac:dyDescent="0.25">
      <c r="A13" s="6" t="s">
        <v>4</v>
      </c>
      <c r="B13" s="12"/>
      <c r="C13" s="13"/>
      <c r="D13" s="13"/>
      <c r="E13" s="13"/>
    </row>
    <row r="20" spans="1:5" x14ac:dyDescent="0.25">
      <c r="A20" s="31" t="s">
        <v>84</v>
      </c>
      <c r="B20" s="31"/>
      <c r="C20" s="31"/>
      <c r="D20" s="31"/>
      <c r="E20" s="31"/>
    </row>
    <row r="21" spans="1:5" ht="13.8" thickBot="1" x14ac:dyDescent="0.3">
      <c r="B21" s="6" t="s">
        <v>78</v>
      </c>
      <c r="C21" s="7" t="s">
        <v>79</v>
      </c>
      <c r="D21" s="7" t="s">
        <v>80</v>
      </c>
      <c r="E21" s="7" t="s">
        <v>81</v>
      </c>
    </row>
    <row r="22" spans="1:5" x14ac:dyDescent="0.25">
      <c r="A22" s="6" t="s">
        <v>2</v>
      </c>
      <c r="B22" s="14"/>
      <c r="C22" s="15"/>
      <c r="D22" s="15"/>
      <c r="E22" s="15"/>
    </row>
    <row r="23" spans="1:5" x14ac:dyDescent="0.25">
      <c r="A23" s="6" t="s">
        <v>3</v>
      </c>
      <c r="B23" s="16"/>
      <c r="C23" s="17"/>
      <c r="D23" s="17"/>
      <c r="E23" s="17"/>
    </row>
    <row r="24" spans="1:5" x14ac:dyDescent="0.25">
      <c r="A24" s="6" t="s">
        <v>86</v>
      </c>
      <c r="B24" s="16"/>
      <c r="C24" s="17"/>
      <c r="D24" s="17"/>
      <c r="E24" s="17"/>
    </row>
    <row r="25" spans="1:5" x14ac:dyDescent="0.25">
      <c r="A25" s="6" t="s">
        <v>4</v>
      </c>
      <c r="B25" s="16"/>
      <c r="C25" s="17"/>
      <c r="D25" s="17"/>
      <c r="E25" s="17"/>
    </row>
  </sheetData>
  <mergeCells count="2">
    <mergeCell ref="A1:E1"/>
    <mergeCell ref="A20:E20"/>
  </mergeCells>
  <phoneticPr fontId="27" type="noConversion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7" zoomScale="110" zoomScaleNormal="110" workbookViewId="0">
      <selection activeCell="A24" sqref="A24"/>
    </sheetView>
  </sheetViews>
  <sheetFormatPr defaultColWidth="10.796875" defaultRowHeight="13.2" x14ac:dyDescent="0.25"/>
  <cols>
    <col min="1" max="1" width="13.8984375" style="4" customWidth="1"/>
    <col min="2" max="2" width="11.5" style="4" bestFit="1" customWidth="1"/>
    <col min="3" max="3" width="11.69921875" style="4" bestFit="1" customWidth="1"/>
    <col min="4" max="4" width="11" style="4" bestFit="1" customWidth="1"/>
    <col min="5" max="7" width="11.5" style="4" bestFit="1" customWidth="1"/>
    <col min="8" max="10" width="11" style="4" bestFit="1" customWidth="1"/>
    <col min="11" max="14" width="11" style="4" customWidth="1"/>
    <col min="15" max="15" width="11.5" style="4" bestFit="1" customWidth="1"/>
    <col min="16" max="16384" width="10.796875" style="4"/>
  </cols>
  <sheetData>
    <row r="1" spans="1:16" x14ac:dyDescent="0.25">
      <c r="A1" s="31" t="s">
        <v>85</v>
      </c>
      <c r="B1" s="31"/>
      <c r="C1" s="31"/>
      <c r="D1" s="31"/>
      <c r="E1" s="31"/>
    </row>
    <row r="2" spans="1:16" ht="13.8" thickBot="1" x14ac:dyDescent="0.3">
      <c r="B2" s="7">
        <f>BMW!B1</f>
        <v>2015</v>
      </c>
      <c r="C2" s="7">
        <f>BMW!C1</f>
        <v>2016</v>
      </c>
      <c r="D2" s="7">
        <f>BMW!D1</f>
        <v>2017</v>
      </c>
      <c r="E2" s="7">
        <f>BMW!E1</f>
        <v>2018</v>
      </c>
      <c r="F2" s="7">
        <f>BMW!F1</f>
        <v>2019</v>
      </c>
      <c r="G2" s="7">
        <f>BMW!G1</f>
        <v>2020</v>
      </c>
      <c r="H2" s="7">
        <f>BMW!H1</f>
        <v>2021</v>
      </c>
      <c r="I2" s="7">
        <f>BMW!I1</f>
        <v>2022</v>
      </c>
      <c r="J2" s="7">
        <f>BMW!J1</f>
        <v>2023</v>
      </c>
      <c r="K2" s="7">
        <f>BMW!K1</f>
        <v>2024</v>
      </c>
      <c r="L2" s="7"/>
      <c r="M2" s="7"/>
      <c r="N2" s="7"/>
      <c r="O2" s="7"/>
    </row>
    <row r="3" spans="1:16" ht="13.8" thickBot="1" x14ac:dyDescent="0.3">
      <c r="A3" s="6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P3" s="5"/>
    </row>
    <row r="4" spans="1:16" ht="13.8" thickBot="1" x14ac:dyDescent="0.3">
      <c r="A4" s="6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P4" s="5"/>
    </row>
    <row r="5" spans="1:16" ht="13.8" thickBot="1" x14ac:dyDescent="0.3">
      <c r="A5" s="6" t="s">
        <v>86</v>
      </c>
      <c r="B5" s="8"/>
      <c r="C5" s="8"/>
      <c r="D5" s="8"/>
      <c r="E5" s="8"/>
      <c r="F5" s="8"/>
      <c r="G5" s="8"/>
      <c r="H5" s="8"/>
      <c r="I5" s="8"/>
      <c r="J5" s="8"/>
      <c r="K5" s="8"/>
      <c r="P5" s="5"/>
    </row>
    <row r="6" spans="1:16" x14ac:dyDescent="0.25">
      <c r="A6" s="6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P6" s="5"/>
    </row>
    <row r="7" spans="1:16" ht="16.95" customHeight="1" x14ac:dyDescent="0.25"/>
    <row r="8" spans="1:16" x14ac:dyDescent="0.25">
      <c r="A8" s="31" t="s">
        <v>87</v>
      </c>
      <c r="B8" s="31"/>
      <c r="C8" s="31"/>
      <c r="D8" s="31"/>
      <c r="E8" s="31"/>
    </row>
    <row r="9" spans="1:16" ht="13.8" thickBot="1" x14ac:dyDescent="0.3">
      <c r="B9" s="6" t="s">
        <v>78</v>
      </c>
      <c r="C9" s="7" t="s">
        <v>79</v>
      </c>
      <c r="D9" s="7" t="s">
        <v>80</v>
      </c>
      <c r="E9" s="7" t="s">
        <v>81</v>
      </c>
      <c r="F9" s="7"/>
      <c r="G9" s="7"/>
      <c r="H9" s="7"/>
      <c r="I9" s="7"/>
      <c r="J9" s="7"/>
      <c r="K9" s="7"/>
      <c r="L9" s="7"/>
      <c r="M9" s="7"/>
      <c r="N9" s="7"/>
      <c r="O9" s="7"/>
    </row>
    <row r="10" spans="1:16" x14ac:dyDescent="0.25">
      <c r="A10" s="6" t="s">
        <v>2</v>
      </c>
      <c r="B10" s="10"/>
      <c r="C10" s="11"/>
      <c r="D10" s="11"/>
      <c r="E10" s="11"/>
    </row>
    <row r="11" spans="1:16" x14ac:dyDescent="0.25">
      <c r="A11" s="6" t="s">
        <v>3</v>
      </c>
      <c r="B11" s="12"/>
      <c r="C11" s="13"/>
      <c r="D11" s="13"/>
      <c r="E11" s="13"/>
    </row>
    <row r="12" spans="1:16" x14ac:dyDescent="0.25">
      <c r="A12" s="6" t="s">
        <v>86</v>
      </c>
      <c r="B12" s="12"/>
      <c r="C12" s="13"/>
      <c r="D12" s="13"/>
      <c r="E12" s="13"/>
    </row>
    <row r="13" spans="1:16" x14ac:dyDescent="0.25">
      <c r="A13" s="6" t="s">
        <v>4</v>
      </c>
      <c r="B13" s="12"/>
      <c r="C13" s="13"/>
      <c r="D13" s="13"/>
      <c r="E13" s="13"/>
    </row>
    <row r="20" spans="1:5" x14ac:dyDescent="0.25">
      <c r="A20" s="31" t="s">
        <v>88</v>
      </c>
      <c r="B20" s="31"/>
      <c r="C20" s="31"/>
      <c r="D20" s="31"/>
      <c r="E20" s="31"/>
    </row>
    <row r="21" spans="1:5" ht="13.8" thickBot="1" x14ac:dyDescent="0.3">
      <c r="B21" s="6" t="s">
        <v>78</v>
      </c>
      <c r="C21" s="7" t="s">
        <v>79</v>
      </c>
      <c r="D21" s="7" t="s">
        <v>80</v>
      </c>
      <c r="E21" s="7" t="s">
        <v>81</v>
      </c>
    </row>
    <row r="22" spans="1:5" x14ac:dyDescent="0.25">
      <c r="A22" s="6" t="s">
        <v>2</v>
      </c>
      <c r="B22" s="14"/>
      <c r="C22" s="15"/>
      <c r="D22" s="15"/>
      <c r="E22" s="15"/>
    </row>
    <row r="23" spans="1:5" x14ac:dyDescent="0.25">
      <c r="A23" s="6" t="s">
        <v>3</v>
      </c>
      <c r="B23" s="16"/>
      <c r="C23" s="17"/>
      <c r="D23" s="17"/>
      <c r="E23" s="17"/>
    </row>
    <row r="24" spans="1:5" x14ac:dyDescent="0.25">
      <c r="A24" s="6" t="s">
        <v>86</v>
      </c>
      <c r="B24" s="16"/>
      <c r="C24" s="17"/>
      <c r="D24" s="17"/>
      <c r="E24" s="17"/>
    </row>
    <row r="25" spans="1:5" x14ac:dyDescent="0.25">
      <c r="A25" s="6" t="s">
        <v>4</v>
      </c>
      <c r="B25" s="16"/>
      <c r="C25" s="17"/>
      <c r="D25" s="17"/>
      <c r="E25" s="17"/>
    </row>
    <row r="33" spans="1:15" x14ac:dyDescent="0.25">
      <c r="A33" s="31" t="s">
        <v>89</v>
      </c>
      <c r="B33" s="31"/>
      <c r="C33" s="31"/>
      <c r="D33" s="31"/>
      <c r="E33" s="31"/>
    </row>
    <row r="34" spans="1:15" ht="13.8" thickBot="1" x14ac:dyDescent="0.3">
      <c r="B34" s="7">
        <f>B2</f>
        <v>2015</v>
      </c>
      <c r="C34" s="7">
        <f t="shared" ref="C34:O34" si="0">C2</f>
        <v>2016</v>
      </c>
      <c r="D34" s="7">
        <f t="shared" si="0"/>
        <v>2017</v>
      </c>
      <c r="E34" s="7">
        <f t="shared" si="0"/>
        <v>2018</v>
      </c>
      <c r="F34" s="7">
        <f t="shared" si="0"/>
        <v>2019</v>
      </c>
      <c r="G34" s="7">
        <f t="shared" si="0"/>
        <v>2020</v>
      </c>
      <c r="H34" s="7">
        <f t="shared" si="0"/>
        <v>2021</v>
      </c>
      <c r="I34" s="7">
        <f t="shared" si="0"/>
        <v>2022</v>
      </c>
      <c r="J34" s="7">
        <f t="shared" si="0"/>
        <v>2023</v>
      </c>
      <c r="K34" s="7">
        <f t="shared" si="0"/>
        <v>2024</v>
      </c>
      <c r="L34" s="7"/>
      <c r="M34" s="7"/>
      <c r="N34" s="7"/>
      <c r="O34" s="7"/>
    </row>
    <row r="35" spans="1:15" ht="13.8" thickBot="1" x14ac:dyDescent="0.3">
      <c r="A35" s="6" t="s">
        <v>2</v>
      </c>
      <c r="B35" s="8">
        <f>BMW!B14</f>
        <v>-1917</v>
      </c>
      <c r="C35" s="8">
        <f>BMW!C14</f>
        <v>-2121</v>
      </c>
      <c r="D35" s="8">
        <f>BMW!D14</f>
        <v>-2324</v>
      </c>
      <c r="E35" s="8">
        <f>BMW!E14</f>
        <v>-2630</v>
      </c>
      <c r="F35" s="8">
        <f>BMW!F14</f>
        <v>-2366</v>
      </c>
      <c r="G35" s="8">
        <f>BMW!G14</f>
        <v>-1671</v>
      </c>
      <c r="H35" s="8">
        <f>BMW!H14</f>
        <v>-1253</v>
      </c>
      <c r="I35" s="8">
        <f>BMW!I14</f>
        <v>-3827</v>
      </c>
      <c r="J35" s="8">
        <f>BMW!J14</f>
        <v>-5430</v>
      </c>
      <c r="K35" s="8">
        <f>BMW!K14</f>
        <v>-3781</v>
      </c>
    </row>
    <row r="36" spans="1:15" ht="13.8" thickBot="1" x14ac:dyDescent="0.3">
      <c r="A36" s="6" t="s">
        <v>3</v>
      </c>
      <c r="B36" s="8">
        <f>'Volkswagen Group '!B33</f>
        <v>-2516</v>
      </c>
      <c r="C36" s="8">
        <f>'Volkswagen Group '!C33</f>
        <v>-364</v>
      </c>
      <c r="D36" s="8">
        <f>'Volkswagen Group '!D33</f>
        <v>-1332</v>
      </c>
      <c r="E36" s="8">
        <f>'Volkswagen Group '!E33</f>
        <v>-2375</v>
      </c>
      <c r="F36" s="8">
        <f>'Volkswagen Group '!F33</f>
        <v>-2899</v>
      </c>
      <c r="G36" s="8">
        <f>'Volkswagen Group '!G33</f>
        <v>-2952</v>
      </c>
      <c r="H36" s="8">
        <f>'Volkswagen Group '!H33</f>
        <v>-3022</v>
      </c>
      <c r="I36" s="8">
        <f>'Volkswagen Group '!I33</f>
        <v>-4362</v>
      </c>
      <c r="J36" s="8">
        <f>'Volkswagen Group '!J33</f>
        <v>-11732</v>
      </c>
      <c r="K36" s="8">
        <f>'Volkswagen Group '!K33</f>
        <v>-5779</v>
      </c>
    </row>
    <row r="37" spans="1:15" ht="13.8" thickBot="1" x14ac:dyDescent="0.3">
      <c r="A37" s="6" t="s">
        <v>86</v>
      </c>
      <c r="B37" s="8">
        <f>'Mercedes-Benz Group AG'!B14</f>
        <v>-2621</v>
      </c>
      <c r="C37" s="8">
        <f>'Mercedes-Benz Group AG'!C14</f>
        <v>-3477</v>
      </c>
      <c r="D37" s="8">
        <f>'Mercedes-Benz Group AG'!D14</f>
        <v>-3477</v>
      </c>
      <c r="E37" s="8">
        <f>'Mercedes-Benz Group AG'!E14</f>
        <v>-3905</v>
      </c>
      <c r="F37" s="8">
        <f>'Mercedes-Benz Group AG'!F14</f>
        <v>-3477</v>
      </c>
      <c r="G37" s="8">
        <f>'Mercedes-Benz Group AG'!G14</f>
        <v>-963</v>
      </c>
      <c r="H37" s="8">
        <f>'Mercedes-Benz Group AG'!H14</f>
        <v>-1444</v>
      </c>
      <c r="I37" s="8">
        <f>'Mercedes-Benz Group AG'!I14</f>
        <v>-5349</v>
      </c>
      <c r="J37" s="8">
        <f>'Mercedes-Benz Group AG'!J14</f>
        <v>-5556</v>
      </c>
      <c r="K37" s="8">
        <f>'Mercedes-Benz Group AG'!K14</f>
        <v>-5486</v>
      </c>
    </row>
    <row r="38" spans="1:15" x14ac:dyDescent="0.25">
      <c r="A38" s="6" t="s">
        <v>4</v>
      </c>
      <c r="B38" s="9">
        <f>'Renault SA'!B14</f>
        <v>-555</v>
      </c>
      <c r="C38" s="9">
        <f>'Renault SA'!C14</f>
        <v>-701</v>
      </c>
      <c r="D38" s="9">
        <f>'Renault SA'!D14</f>
        <v>-916</v>
      </c>
      <c r="E38" s="9">
        <f>'Renault SA'!E14</f>
        <v>-1027</v>
      </c>
      <c r="F38" s="9">
        <f>'Renault SA'!F14</f>
        <v>-1035</v>
      </c>
      <c r="G38" s="9">
        <f>'Renault SA'!G14</f>
        <v>0</v>
      </c>
      <c r="H38" s="9">
        <f>'Renault SA'!H14</f>
        <v>0</v>
      </c>
      <c r="I38" s="9">
        <f>'Renault SA'!I14</f>
        <v>0</v>
      </c>
      <c r="J38" s="9">
        <f>'Renault SA'!J14</f>
        <v>-73</v>
      </c>
      <c r="K38" s="9">
        <f>'Renault SA'!K14</f>
        <v>-536</v>
      </c>
    </row>
  </sheetData>
  <mergeCells count="4">
    <mergeCell ref="A1:E1"/>
    <mergeCell ref="A8:E8"/>
    <mergeCell ref="A20:E20"/>
    <mergeCell ref="A33:E33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workbookViewId="0">
      <selection activeCell="O30" sqref="O30"/>
    </sheetView>
  </sheetViews>
  <sheetFormatPr defaultColWidth="11.19921875" defaultRowHeight="15.6" x14ac:dyDescent="0.3"/>
  <cols>
    <col min="1" max="1" width="17.296875" customWidth="1"/>
    <col min="2" max="5" width="0" hidden="1" customWidth="1"/>
  </cols>
  <sheetData>
    <row r="1" spans="1:15" x14ac:dyDescent="0.3">
      <c r="A1" s="31" t="s">
        <v>90</v>
      </c>
      <c r="B1" s="31"/>
      <c r="C1" s="31"/>
      <c r="D1" s="31"/>
      <c r="E1" s="31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6.2" thickBot="1" x14ac:dyDescent="0.35">
      <c r="A2" s="4"/>
      <c r="B2" s="7">
        <v>2011</v>
      </c>
      <c r="C2" s="7">
        <v>2012</v>
      </c>
      <c r="D2" s="7">
        <v>2013</v>
      </c>
      <c r="E2" s="7">
        <v>2014</v>
      </c>
      <c r="F2" s="7">
        <v>2015</v>
      </c>
      <c r="G2" s="7">
        <v>2016</v>
      </c>
      <c r="H2" s="7">
        <v>2017</v>
      </c>
      <c r="I2" s="7">
        <v>2018</v>
      </c>
      <c r="J2" s="7">
        <v>2019</v>
      </c>
      <c r="K2" s="7">
        <v>2020</v>
      </c>
      <c r="L2" s="7">
        <v>2021</v>
      </c>
      <c r="M2" s="7">
        <v>2022</v>
      </c>
      <c r="N2" s="7">
        <v>2023</v>
      </c>
      <c r="O2" s="7">
        <v>2024</v>
      </c>
    </row>
    <row r="3" spans="1:15" ht="16.2" thickBot="1" x14ac:dyDescent="0.35">
      <c r="A3" s="6" t="s">
        <v>2</v>
      </c>
      <c r="B3" s="3">
        <v>60477000</v>
      </c>
      <c r="C3" s="3">
        <v>68821000</v>
      </c>
      <c r="D3" s="3">
        <v>76848000</v>
      </c>
      <c r="E3" s="3">
        <v>76058000</v>
      </c>
      <c r="F3" s="2">
        <v>92175</v>
      </c>
      <c r="G3" s="2">
        <v>94174</v>
      </c>
      <c r="H3" s="2">
        <v>98282</v>
      </c>
      <c r="I3" s="2">
        <v>96855</v>
      </c>
      <c r="J3" s="2">
        <v>104210</v>
      </c>
      <c r="K3" s="2">
        <v>98990</v>
      </c>
      <c r="L3" s="2">
        <v>111239</v>
      </c>
      <c r="M3" s="2">
        <v>142610</v>
      </c>
      <c r="N3" s="2">
        <v>155498</v>
      </c>
      <c r="O3" s="2">
        <v>142380</v>
      </c>
    </row>
    <row r="4" spans="1:15" ht="16.2" thickBot="1" x14ac:dyDescent="0.35">
      <c r="A4" s="6" t="s">
        <v>3</v>
      </c>
      <c r="B4" s="2">
        <v>121697000</v>
      </c>
      <c r="C4" s="2">
        <v>153802000</v>
      </c>
      <c r="D4" s="2">
        <v>186339000</v>
      </c>
      <c r="E4" s="2">
        <v>197007000</v>
      </c>
      <c r="F4" s="2">
        <v>213290</v>
      </c>
      <c r="G4" s="2">
        <v>217270</v>
      </c>
      <c r="H4" s="2">
        <v>229550</v>
      </c>
      <c r="I4" s="2">
        <v>235850</v>
      </c>
      <c r="J4" s="2">
        <v>252630</v>
      </c>
      <c r="K4" s="2">
        <v>222880</v>
      </c>
      <c r="L4" s="23">
        <v>250200</v>
      </c>
      <c r="M4" s="23">
        <v>279050</v>
      </c>
      <c r="N4" s="23">
        <v>322280</v>
      </c>
      <c r="O4" s="23">
        <v>324660</v>
      </c>
    </row>
    <row r="5" spans="1:15" ht="16.2" thickBot="1" x14ac:dyDescent="0.35">
      <c r="A5" s="6" t="s">
        <v>86</v>
      </c>
      <c r="B5" s="2">
        <v>97761000</v>
      </c>
      <c r="C5" s="2">
        <v>106540000</v>
      </c>
      <c r="D5" s="2">
        <v>114297000</v>
      </c>
      <c r="E5" s="2">
        <v>117982000</v>
      </c>
      <c r="F5" s="2">
        <v>149467</v>
      </c>
      <c r="G5" s="2">
        <v>153261</v>
      </c>
      <c r="H5" s="2">
        <v>164154</v>
      </c>
      <c r="I5" s="2">
        <v>167362</v>
      </c>
      <c r="J5" s="2">
        <v>172745</v>
      </c>
      <c r="K5" s="2">
        <v>121778</v>
      </c>
      <c r="L5" s="2">
        <v>133893</v>
      </c>
      <c r="M5" s="2">
        <v>150017</v>
      </c>
      <c r="N5" s="2">
        <v>152390</v>
      </c>
      <c r="O5" s="2">
        <v>145594</v>
      </c>
    </row>
    <row r="6" spans="1:15" x14ac:dyDescent="0.3">
      <c r="A6" s="6" t="s">
        <v>4</v>
      </c>
      <c r="B6" s="2">
        <v>38971000</v>
      </c>
      <c r="C6" s="2">
        <v>42628000</v>
      </c>
      <c r="D6" s="2">
        <v>41270000</v>
      </c>
      <c r="E6" s="2">
        <v>40932000</v>
      </c>
      <c r="F6" s="2">
        <v>45327</v>
      </c>
      <c r="G6" s="2">
        <v>51243</v>
      </c>
      <c r="H6" s="2">
        <v>58770</v>
      </c>
      <c r="I6" s="2">
        <v>57419</v>
      </c>
      <c r="J6" s="2">
        <v>55537</v>
      </c>
      <c r="K6" s="2">
        <v>43474</v>
      </c>
      <c r="L6" s="2">
        <v>41659</v>
      </c>
      <c r="M6" s="2">
        <v>46328</v>
      </c>
      <c r="N6" s="2">
        <v>52376</v>
      </c>
      <c r="O6" s="2">
        <v>56232</v>
      </c>
    </row>
    <row r="8" spans="1:15" x14ac:dyDescent="0.3">
      <c r="A8" s="6" t="s">
        <v>5</v>
      </c>
    </row>
    <row r="9" spans="1:15" ht="16.2" thickBot="1" x14ac:dyDescent="0.35">
      <c r="B9" s="7">
        <f>B2</f>
        <v>2011</v>
      </c>
      <c r="C9" s="7">
        <f t="shared" ref="C9:K9" si="0">C2</f>
        <v>2012</v>
      </c>
      <c r="D9" s="7">
        <f t="shared" si="0"/>
        <v>2013</v>
      </c>
      <c r="E9" s="7">
        <f t="shared" si="0"/>
        <v>2014</v>
      </c>
      <c r="F9" s="7">
        <v>2015</v>
      </c>
      <c r="G9" s="7">
        <v>2016</v>
      </c>
      <c r="H9" s="7">
        <v>2017</v>
      </c>
      <c r="I9" s="7">
        <v>2018</v>
      </c>
      <c r="J9" s="7">
        <v>2019</v>
      </c>
      <c r="K9" s="7">
        <v>2020</v>
      </c>
      <c r="L9" s="7">
        <v>2021</v>
      </c>
      <c r="M9" s="7">
        <v>2022</v>
      </c>
      <c r="N9" s="7">
        <v>2023</v>
      </c>
      <c r="O9" s="7">
        <v>2024</v>
      </c>
    </row>
    <row r="10" spans="1:15" ht="16.2" thickBot="1" x14ac:dyDescent="0.35">
      <c r="A10" s="6" t="s">
        <v>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6.2" thickBot="1" x14ac:dyDescent="0.35">
      <c r="A11" s="6" t="s">
        <v>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6.2" thickBot="1" x14ac:dyDescent="0.35">
      <c r="A12" s="6" t="s">
        <v>86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6.2" thickBot="1" x14ac:dyDescent="0.35">
      <c r="A13" s="6" t="s">
        <v>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">
    <mergeCell ref="A1:E1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1"/>
  <sheetViews>
    <sheetView workbookViewId="0">
      <selection activeCell="C24" sqref="C24"/>
    </sheetView>
  </sheetViews>
  <sheetFormatPr defaultColWidth="11.19921875" defaultRowHeight="15.6" x14ac:dyDescent="0.3"/>
  <cols>
    <col min="1" max="1" width="13.796875" customWidth="1"/>
    <col min="2" max="2" width="18.19921875" customWidth="1"/>
  </cols>
  <sheetData>
    <row r="1" spans="1:2" x14ac:dyDescent="0.3">
      <c r="A1" t="s">
        <v>6</v>
      </c>
      <c r="B1" t="s">
        <v>7</v>
      </c>
    </row>
    <row r="2" spans="1:2" x14ac:dyDescent="0.3">
      <c r="A2" s="20">
        <v>1</v>
      </c>
    </row>
    <row r="3" spans="1:2" x14ac:dyDescent="0.3">
      <c r="A3" s="20">
        <v>2</v>
      </c>
    </row>
    <row r="4" spans="1:2" x14ac:dyDescent="0.3">
      <c r="A4" s="20">
        <v>3</v>
      </c>
    </row>
    <row r="5" spans="1:2" x14ac:dyDescent="0.3">
      <c r="A5" s="20">
        <v>4</v>
      </c>
    </row>
    <row r="6" spans="1:2" x14ac:dyDescent="0.3">
      <c r="A6" s="20">
        <v>5</v>
      </c>
    </row>
    <row r="7" spans="1:2" x14ac:dyDescent="0.3">
      <c r="A7" s="20">
        <v>6</v>
      </c>
    </row>
    <row r="8" spans="1:2" x14ac:dyDescent="0.3">
      <c r="A8" s="20">
        <v>7</v>
      </c>
    </row>
    <row r="9" spans="1:2" x14ac:dyDescent="0.3">
      <c r="A9" s="20">
        <v>8</v>
      </c>
    </row>
    <row r="10" spans="1:2" x14ac:dyDescent="0.3">
      <c r="A10" s="20">
        <v>9</v>
      </c>
    </row>
    <row r="11" spans="1:2" x14ac:dyDescent="0.3">
      <c r="A11" s="20">
        <v>10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BMW</vt:lpstr>
      <vt:lpstr>Volkswagen Group </vt:lpstr>
      <vt:lpstr>Mercedes-Benz Group AG</vt:lpstr>
      <vt:lpstr>Renault SA</vt:lpstr>
      <vt:lpstr>1b) Ukol</vt:lpstr>
      <vt:lpstr>1c) Ukol</vt:lpstr>
      <vt:lpstr>1e) Ukol</vt:lpstr>
      <vt:lpstr>2) Úkol - spravne reseni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Bedrníková, Lucie</dc:creator>
  <cp:lastModifiedBy>Bedrníková, Lucie</cp:lastModifiedBy>
  <dcterms:created xsi:type="dcterms:W3CDTF">2020-11-09T16:25:07Z</dcterms:created>
  <dcterms:modified xsi:type="dcterms:W3CDTF">2025-07-09T13:16:41Z</dcterms:modified>
</cp:coreProperties>
</file>